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18"/>
  <workbookPr defaultThemeVersion="166925"/>
  <mc:AlternateContent xmlns:mc="http://schemas.openxmlformats.org/markup-compatibility/2006">
    <mc:Choice Requires="x15">
      <x15ac:absPath xmlns:x15ac="http://schemas.microsoft.com/office/spreadsheetml/2010/11/ac" url="https://lpea-my.sharepoint.com/personal/amotler_lpea_coop/Documents/Documents/LPEA_Alex_Motler/WIDGITS/"/>
    </mc:Choice>
  </mc:AlternateContent>
  <xr:revisionPtr revIDLastSave="0" documentId="8_{9B27B3B5-250B-4F89-80F5-58A5D815924E}" xr6:coauthVersionLast="47" xr6:coauthVersionMax="47" xr10:uidLastSave="{00000000-0000-0000-0000-000000000000}"/>
  <bookViews>
    <workbookView xWindow="-120" yWindow="-120" windowWidth="29040" windowHeight="15720" xr2:uid="{53F2E2A8-853F-4119-9FEB-3257C6FA07D1}"/>
  </bookViews>
  <sheets>
    <sheet name="Solar Sizing Final" sheetId="1" r:id="rId1"/>
    <sheet name="Solar Sizing Data"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6" i="1" l="1"/>
  <c r="K18" i="1"/>
  <c r="R28" i="1"/>
  <c r="R25" i="1"/>
  <c r="R26" i="1" s="1"/>
  <c r="Q35" i="1" s="1"/>
  <c r="Q36" i="1" s="1"/>
  <c r="R29" i="1" l="1"/>
  <c r="P43" i="1"/>
</calcChain>
</file>

<file path=xl/sharedStrings.xml><?xml version="1.0" encoding="utf-8"?>
<sst xmlns="http://schemas.openxmlformats.org/spreadsheetml/2006/main" count="75" uniqueCount="54">
  <si>
    <t>LPEA Solar Sizing Tool</t>
  </si>
  <si>
    <t>Instructions: Fill in the highlighted yellow boxes with your information. The blue highlighted boxes are an estimate for the size, in kilowatts and in number of 400-watt panels, your system would need to be to produce 100% of your annual electricity usage.</t>
  </si>
  <si>
    <r>
      <rPr>
        <b/>
        <sz val="11"/>
        <color rgb="FF000000"/>
        <rFont val="Calibri"/>
        <family val="2"/>
      </rPr>
      <t>1)</t>
    </r>
    <r>
      <rPr>
        <sz val="11"/>
        <color rgb="FF000000"/>
        <rFont val="Calibri"/>
        <family val="2"/>
      </rPr>
      <t xml:space="preserve"> Follow the instructions (1a) to get your historic electricity consumption from SmartHub.</t>
    </r>
  </si>
  <si>
    <t xml:space="preserve">1a: Link for instructions on how to get historic usage </t>
  </si>
  <si>
    <r>
      <rPr>
        <b/>
        <sz val="11"/>
        <color rgb="FF000000"/>
        <rFont val="Calibri"/>
        <family val="2"/>
        <scheme val="minor"/>
      </rPr>
      <t>2)</t>
    </r>
    <r>
      <rPr>
        <sz val="11"/>
        <color rgb="FF000000"/>
        <rFont val="Calibri"/>
        <family val="2"/>
        <scheme val="minor"/>
      </rPr>
      <t xml:space="preserve"> The azimuth is the direction the majority of your panels will face. You can estimate this using a compass or compass app on a phone.</t>
    </r>
  </si>
  <si>
    <r>
      <rPr>
        <b/>
        <sz val="11"/>
        <color rgb="FF000000"/>
        <rFont val="Calibri"/>
        <family val="2"/>
        <scheme val="minor"/>
      </rPr>
      <t>3)</t>
    </r>
    <r>
      <rPr>
        <sz val="11"/>
        <color rgb="FF000000"/>
        <rFont val="Calibri"/>
        <family val="2"/>
        <scheme val="minor"/>
      </rPr>
      <t xml:space="preserve"> The tilt is the angle your panels will be set at. Use the Roof Pitch Angles picture below to estimate the slope of your roof and your panels' tilt.</t>
    </r>
  </si>
  <si>
    <r>
      <rPr>
        <b/>
        <sz val="11"/>
        <color rgb="FF000000"/>
        <rFont val="Calibri"/>
        <family val="2"/>
        <scheme val="minor"/>
      </rPr>
      <t>4)</t>
    </r>
    <r>
      <rPr>
        <sz val="11"/>
        <color rgb="FF000000"/>
        <rFont val="Calibri"/>
        <family val="2"/>
        <scheme val="minor"/>
      </rPr>
      <t xml:space="preserve"> Decide if you want to include a derate factor (A derate factor represents the reduction in the rated power output of a photovoltaic system due to real-world operating conditions). It will likely be a more realistic prediction of your system's performance.</t>
    </r>
  </si>
  <si>
    <r>
      <rPr>
        <b/>
        <sz val="11"/>
        <color rgb="FF000000"/>
        <rFont val="Calibri"/>
        <family val="2"/>
      </rPr>
      <t>5)</t>
    </r>
    <r>
      <rPr>
        <sz val="11"/>
        <color rgb="FF000000"/>
        <rFont val="Calibri"/>
        <family val="2"/>
      </rPr>
      <t xml:space="preserve"> View the blue boxes to see the estimated size your PV system would need to be, in kilowatts and in number of panels (assuming 400-watt panels), to generate 100% or 150% of your annual electricity consumption. </t>
    </r>
  </si>
  <si>
    <t>Inputs</t>
  </si>
  <si>
    <t>Customer Input</t>
  </si>
  <si>
    <t>Units</t>
  </si>
  <si>
    <t>Estimated System Size</t>
  </si>
  <si>
    <t>GIVENS</t>
  </si>
  <si>
    <r>
      <rPr>
        <b/>
        <sz val="12"/>
        <color rgb="FF000000"/>
        <rFont val="Calibri"/>
      </rPr>
      <t>1)</t>
    </r>
    <r>
      <rPr>
        <sz val="12"/>
        <color rgb="FF000000"/>
        <rFont val="Calibri"/>
      </rPr>
      <t xml:space="preserve"> Annual energy usage (historic usage)</t>
    </r>
  </si>
  <si>
    <t>kWh</t>
  </si>
  <si>
    <t>PV System Size (100%)</t>
  </si>
  <si>
    <t>Tilt Options</t>
  </si>
  <si>
    <t>Azimuth</t>
  </si>
  <si>
    <t>Givens for PV Sizing Equation</t>
  </si>
  <si>
    <t>East (90°)</t>
  </si>
  <si>
    <t>Diy (Days in a year)</t>
  </si>
  <si>
    <r>
      <rPr>
        <b/>
        <sz val="12"/>
        <color rgb="FF000000"/>
        <rFont val="Calibri"/>
        <family val="2"/>
        <scheme val="minor"/>
      </rPr>
      <t>2)</t>
    </r>
    <r>
      <rPr>
        <sz val="12"/>
        <color rgb="FF000000"/>
        <rFont val="Calibri"/>
        <family val="2"/>
        <scheme val="minor"/>
      </rPr>
      <t xml:space="preserve"> Azimuth (direction panels will face) </t>
    </r>
  </si>
  <si>
    <t>Southeast (135°)</t>
  </si>
  <si>
    <t>Direction</t>
  </si>
  <si>
    <t># of Panels (100%)</t>
  </si>
  <si>
    <t>Avg PSH (Peak Sun Hours)</t>
  </si>
  <si>
    <r>
      <rPr>
        <b/>
        <sz val="12"/>
        <color rgb="FF000000"/>
        <rFont val="Calibri"/>
        <family val="2"/>
        <scheme val="minor"/>
      </rPr>
      <t>3)</t>
    </r>
    <r>
      <rPr>
        <sz val="12"/>
        <color rgb="FF000000"/>
        <rFont val="Calibri"/>
        <family val="2"/>
        <scheme val="minor"/>
      </rPr>
      <t xml:space="preserve"> Tilt (angle of your roof or pole mount)</t>
    </r>
  </si>
  <si>
    <t>Degrees</t>
  </si>
  <si>
    <t>South (180°)</t>
  </si>
  <si>
    <t>TL (Tempature loss)</t>
  </si>
  <si>
    <r>
      <rPr>
        <b/>
        <sz val="11"/>
        <color rgb="FF000000"/>
        <rFont val="Calibri"/>
        <family val="2"/>
        <scheme val="minor"/>
      </rPr>
      <t>4)</t>
    </r>
    <r>
      <rPr>
        <sz val="11"/>
        <color rgb="FF000000"/>
        <rFont val="Calibri"/>
        <family val="2"/>
        <scheme val="minor"/>
      </rPr>
      <t xml:space="preserve"> Do you want to include a Derate Factor of 1.06?</t>
    </r>
  </si>
  <si>
    <t>Yes</t>
  </si>
  <si>
    <t>none</t>
  </si>
  <si>
    <t>*assuming 400 watt panels</t>
  </si>
  <si>
    <t>Southwest (225°)</t>
  </si>
  <si>
    <t>IE (Inverter efficiency)</t>
  </si>
  <si>
    <t>West (270°)</t>
  </si>
  <si>
    <t>Golden Standard Power</t>
  </si>
  <si>
    <t>Calculations "off-grid"</t>
  </si>
  <si>
    <t>Finding power off tilt/azimuth</t>
  </si>
  <si>
    <t>Ratio tilt/azaimuth over golden</t>
  </si>
  <si>
    <t># of Panels (150%)</t>
  </si>
  <si>
    <t xml:space="preserve">Formula gives us </t>
  </si>
  <si>
    <t>IF statement for Derate Factor</t>
  </si>
  <si>
    <t>Formula for Suggested PV Size</t>
  </si>
  <si>
    <t>Size = (((A.C.)*(1/Diy)*(1/PSH)*(1/TL)*(1/IE)*(1/(Tilt/Azimuth ratio)))*(100/150%))</t>
  </si>
  <si>
    <r>
      <rPr>
        <b/>
        <sz val="11"/>
        <color rgb="FFFF0000"/>
        <rFont val="Calibri"/>
        <family val="2"/>
      </rPr>
      <t>Disclaimer Statement:</t>
    </r>
    <r>
      <rPr>
        <sz val="11"/>
        <color rgb="FF000000"/>
        <rFont val="Calibri"/>
        <family val="2"/>
      </rPr>
      <t xml:space="preserve"> The information contained herein is provided as a public service with the understanding that the La Plata Electric Association makes no warranties either expressed or implied, concerning the accuracy, completeness, reliability, or suitability of the information. Nor does the La Plata Electric Association warrant that the use of this information is free of any claims of copyright infringement. </t>
    </r>
  </si>
  <si>
    <t>Size (100%)</t>
  </si>
  <si>
    <t>kW</t>
  </si>
  <si>
    <t>TILT (Degree)</t>
  </si>
  <si>
    <t>Azimuth (Degree)</t>
  </si>
  <si>
    <t>SDF (System derate factor)</t>
  </si>
  <si>
    <t>(kWh/Year)</t>
  </si>
  <si>
    <t>Power (kWh/Year)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</si>
</sst>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00"/>
    <numFmt numFmtId="166" formatCode="0.000000"/>
  </numFmts>
  <fonts count="19">
    <font>
      <sz val="11"/>
      <color theme="1"/>
      <name val="Calibri"/>
      <family val="2"/>
      <scheme val="minor"/>
    </font>
    <font>
      <b/>
      <sz val="11"/>
      <color theme="1"/>
      <name val="Calibri"/>
      <family val="2"/>
      <scheme val="minor"/>
    </font>
    <font>
      <b/>
      <sz val="11"/>
      <color rgb="FF000000"/>
      <name val="Calibri"/>
      <family val="2"/>
      <scheme val="minor"/>
    </font>
    <font>
      <sz val="11"/>
      <color rgb="FF000000"/>
      <name val="Calibri"/>
      <family val="2"/>
      <scheme val="minor"/>
    </font>
    <font>
      <sz val="11"/>
      <color theme="1"/>
      <name val="Calibri"/>
      <family val="2"/>
    </font>
    <font>
      <u/>
      <sz val="11"/>
      <color theme="10"/>
      <name val="Calibri"/>
      <family val="2"/>
      <scheme val="minor"/>
    </font>
    <font>
      <b/>
      <sz val="11"/>
      <color rgb="FF000000"/>
      <name val="Calibri"/>
      <family val="2"/>
    </font>
    <font>
      <sz val="11"/>
      <color rgb="FF000000"/>
      <name val="Calibri"/>
      <family val="2"/>
    </font>
    <font>
      <b/>
      <sz val="18"/>
      <color rgb="FF000000"/>
      <name val="Calibri"/>
      <family val="2"/>
      <scheme val="minor"/>
    </font>
    <font>
      <b/>
      <sz val="32"/>
      <color rgb="FF000000"/>
      <name val="Calibri"/>
      <family val="2"/>
      <scheme val="minor"/>
    </font>
    <font>
      <sz val="11"/>
      <color rgb="FFFF0000"/>
      <name val="Calibri"/>
      <family val="2"/>
      <scheme val="minor"/>
    </font>
    <font>
      <b/>
      <sz val="11"/>
      <color rgb="FFFF0000"/>
      <name val="Calibri"/>
      <family val="2"/>
    </font>
    <font>
      <sz val="12"/>
      <color theme="1"/>
      <name val="Calibri"/>
      <family val="2"/>
      <scheme val="minor"/>
    </font>
    <font>
      <sz val="14"/>
      <color theme="1"/>
      <name val="Calibri"/>
      <family val="2"/>
      <scheme val="minor"/>
    </font>
    <font>
      <b/>
      <sz val="14"/>
      <color theme="1"/>
      <name val="Calibri"/>
      <family val="2"/>
      <scheme val="minor"/>
    </font>
    <font>
      <sz val="12"/>
      <color rgb="FF000000"/>
      <name val="Calibri"/>
    </font>
    <font>
      <b/>
      <sz val="12"/>
      <color rgb="FF000000"/>
      <name val="Calibri"/>
    </font>
    <font>
      <sz val="12"/>
      <color rgb="FF000000"/>
      <name val="Calibri"/>
      <family val="2"/>
      <scheme val="minor"/>
    </font>
    <font>
      <b/>
      <sz val="12"/>
      <color rgb="FF000000"/>
      <name val="Calibri"/>
      <family val="2"/>
      <scheme val="minor"/>
    </font>
  </fonts>
  <fills count="7">
    <fill>
      <patternFill patternType="none"/>
    </fill>
    <fill>
      <patternFill patternType="gray125"/>
    </fill>
    <fill>
      <patternFill patternType="solid">
        <fgColor theme="0"/>
        <bgColor indexed="64"/>
      </patternFill>
    </fill>
    <fill>
      <patternFill patternType="solid">
        <fgColor rgb="FFFFD966"/>
        <bgColor indexed="64"/>
      </patternFill>
    </fill>
    <fill>
      <patternFill patternType="solid">
        <fgColor rgb="FFFFFF00"/>
        <bgColor indexed="64"/>
      </patternFill>
    </fill>
    <fill>
      <patternFill patternType="solid">
        <fgColor rgb="FF00B050"/>
        <bgColor indexed="64"/>
      </patternFill>
    </fill>
    <fill>
      <patternFill patternType="solid">
        <fgColor rgb="FF00B0F0"/>
        <bgColor indexed="64"/>
      </patternFill>
    </fill>
  </fills>
  <borders count="5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bottom style="thin">
        <color indexed="64"/>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style="thin">
        <color rgb="FF000000"/>
      </right>
      <top/>
      <bottom style="thin">
        <color rgb="FF000000"/>
      </bottom>
      <diagonal/>
    </border>
    <border>
      <left style="medium">
        <color rgb="FF000000"/>
      </left>
      <right/>
      <top style="medium">
        <color rgb="FF000000"/>
      </top>
      <bottom style="thin">
        <color indexed="64"/>
      </bottom>
      <diagonal/>
    </border>
    <border>
      <left style="medium">
        <color rgb="FF000000"/>
      </left>
      <right style="thin">
        <color indexed="64"/>
      </right>
      <top style="thin">
        <color indexed="64"/>
      </top>
      <bottom style="thin">
        <color indexed="64"/>
      </bottom>
      <diagonal/>
    </border>
    <border>
      <left style="medium">
        <color rgb="FF000000"/>
      </left>
      <right/>
      <top style="thin">
        <color indexed="64"/>
      </top>
      <bottom style="medium">
        <color rgb="FF000000"/>
      </bottom>
      <diagonal/>
    </border>
    <border>
      <left/>
      <right/>
      <top style="thin">
        <color indexed="64"/>
      </top>
      <bottom style="medium">
        <color rgb="FF000000"/>
      </bottom>
      <diagonal/>
    </border>
    <border>
      <left/>
      <right style="medium">
        <color rgb="FF000000"/>
      </right>
      <top style="thin">
        <color indexed="64"/>
      </top>
      <bottom style="medium">
        <color rgb="FF000000"/>
      </bottom>
      <diagonal/>
    </border>
    <border>
      <left style="medium">
        <color rgb="FF000000"/>
      </left>
      <right style="thin">
        <color indexed="64"/>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style="thin">
        <color indexed="64"/>
      </left>
      <right style="medium">
        <color rgb="FF000000"/>
      </right>
      <top style="medium">
        <color rgb="FF000000"/>
      </top>
      <bottom/>
      <diagonal/>
    </border>
    <border>
      <left style="medium">
        <color rgb="FF000000"/>
      </left>
      <right style="thin">
        <color indexed="64"/>
      </right>
      <top style="thin">
        <color indexed="64"/>
      </top>
      <bottom/>
      <diagonal/>
    </border>
    <border>
      <left style="medium">
        <color rgb="FF000000"/>
      </left>
      <right style="thin">
        <color indexed="64"/>
      </right>
      <top/>
      <bottom style="thin">
        <color indexed="64"/>
      </bottom>
      <diagonal/>
    </border>
    <border>
      <left style="thin">
        <color rgb="FF000000"/>
      </left>
      <right/>
      <top style="thin">
        <color rgb="FF000000"/>
      </top>
      <bottom style="medium">
        <color rgb="FF000000"/>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rgb="FF000000"/>
      </left>
      <right/>
      <top style="thin">
        <color rgb="FF000000"/>
      </top>
      <bottom style="thin">
        <color rgb="FF000000"/>
      </bottom>
      <diagonal/>
    </border>
    <border>
      <left/>
      <right style="medium">
        <color rgb="FF000000"/>
      </right>
      <top style="thin">
        <color indexed="64"/>
      </top>
      <bottom/>
      <diagonal/>
    </border>
    <border>
      <left/>
      <right style="medium">
        <color rgb="FF000000"/>
      </right>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s>
  <cellStyleXfs count="2">
    <xf numFmtId="0" fontId="0" fillId="0" borderId="0"/>
    <xf numFmtId="0" fontId="5" fillId="0" borderId="0" applyNumberFormat="0" applyFill="0" applyBorder="0" applyAlignment="0" applyProtection="0"/>
  </cellStyleXfs>
  <cellXfs count="126">
    <xf numFmtId="0" fontId="0" fillId="0" borderId="0" xfId="0"/>
    <xf numFmtId="0" fontId="0" fillId="0" borderId="0" xfId="0" applyAlignment="1">
      <alignment horizontal="center"/>
    </xf>
    <xf numFmtId="0" fontId="0" fillId="0" borderId="4" xfId="0" applyBorder="1" applyAlignment="1">
      <alignment horizontal="center"/>
    </xf>
    <xf numFmtId="0" fontId="0" fillId="0" borderId="5" xfId="0" applyBorder="1" applyAlignment="1">
      <alignment horizontal="center"/>
    </xf>
    <xf numFmtId="164" fontId="0" fillId="0" borderId="6" xfId="0" applyNumberFormat="1" applyBorder="1" applyAlignment="1">
      <alignment horizontal="center" vertical="center"/>
    </xf>
    <xf numFmtId="3" fontId="0" fillId="2" borderId="6" xfId="0" applyNumberFormat="1" applyFill="1" applyBorder="1" applyAlignment="1">
      <alignment horizontal="center" vertical="center"/>
    </xf>
    <xf numFmtId="3" fontId="0" fillId="2" borderId="7" xfId="0" applyNumberFormat="1" applyFill="1" applyBorder="1" applyAlignment="1">
      <alignment horizontal="center" vertical="center"/>
    </xf>
    <xf numFmtId="3" fontId="1" fillId="3" borderId="6" xfId="0" applyNumberFormat="1" applyFont="1" applyFill="1" applyBorder="1" applyAlignment="1">
      <alignment horizontal="center" vertical="center"/>
    </xf>
    <xf numFmtId="0" fontId="1" fillId="0" borderId="1" xfId="0" applyFont="1" applyBorder="1" applyAlignment="1">
      <alignment horizontal="center"/>
    </xf>
    <xf numFmtId="0" fontId="0" fillId="0" borderId="0" xfId="0" applyAlignment="1">
      <alignment horizontal="center" vertical="center"/>
    </xf>
    <xf numFmtId="0" fontId="1" fillId="0" borderId="6" xfId="0" applyFont="1" applyBorder="1" applyAlignment="1">
      <alignment horizontal="center" vertical="center"/>
    </xf>
    <xf numFmtId="0" fontId="2" fillId="0" borderId="6" xfId="0" applyFont="1" applyBorder="1" applyAlignment="1">
      <alignment horizontal="center" vertical="center"/>
    </xf>
    <xf numFmtId="0" fontId="3" fillId="0" borderId="6" xfId="0" applyFont="1" applyBorder="1" applyAlignment="1">
      <alignment horizontal="center" vertical="center"/>
    </xf>
    <xf numFmtId="0" fontId="0" fillId="0" borderId="6" xfId="0" applyBorder="1"/>
    <xf numFmtId="0" fontId="0" fillId="0" borderId="6" xfId="0" applyBorder="1" applyAlignment="1">
      <alignment horizontal="center"/>
    </xf>
    <xf numFmtId="0" fontId="0" fillId="4" borderId="6" xfId="0" applyFill="1" applyBorder="1" applyAlignment="1">
      <alignment horizontal="center"/>
    </xf>
    <xf numFmtId="0" fontId="0" fillId="5" borderId="6" xfId="0" applyFill="1" applyBorder="1" applyAlignment="1">
      <alignment horizontal="center"/>
    </xf>
    <xf numFmtId="0" fontId="0" fillId="0" borderId="1" xfId="0" applyBorder="1" applyAlignment="1">
      <alignment horizontal="center"/>
    </xf>
    <xf numFmtId="0" fontId="0" fillId="4" borderId="8" xfId="0" applyFill="1" applyBorder="1" applyAlignment="1">
      <alignment horizontal="center" vertical="center"/>
    </xf>
    <xf numFmtId="164" fontId="0" fillId="4" borderId="10" xfId="0" applyNumberFormat="1" applyFill="1" applyBorder="1" applyAlignment="1">
      <alignment horizontal="center" vertical="center"/>
    </xf>
    <xf numFmtId="165" fontId="0" fillId="0" borderId="1" xfId="0" applyNumberFormat="1" applyBorder="1" applyAlignment="1">
      <alignment horizontal="center"/>
    </xf>
    <xf numFmtId="0" fontId="1" fillId="0" borderId="9" xfId="0" applyFont="1" applyBorder="1" applyAlignment="1">
      <alignment horizontal="center" vertical="center"/>
    </xf>
    <xf numFmtId="0" fontId="0" fillId="5" borderId="22" xfId="0" applyFill="1" applyBorder="1"/>
    <xf numFmtId="0" fontId="0" fillId="5" borderId="23" xfId="0" applyFill="1" applyBorder="1"/>
    <xf numFmtId="0" fontId="0" fillId="5" borderId="24" xfId="0" applyFill="1" applyBorder="1"/>
    <xf numFmtId="0" fontId="0" fillId="5" borderId="25" xfId="0" applyFill="1" applyBorder="1"/>
    <xf numFmtId="0" fontId="0" fillId="5" borderId="26" xfId="0" applyFill="1" applyBorder="1"/>
    <xf numFmtId="0" fontId="0" fillId="5" borderId="27" xfId="0" applyFill="1" applyBorder="1"/>
    <xf numFmtId="0" fontId="0" fillId="5" borderId="28" xfId="0" applyFill="1" applyBorder="1"/>
    <xf numFmtId="0" fontId="0" fillId="5" borderId="29" xfId="0" applyFill="1" applyBorder="1"/>
    <xf numFmtId="164" fontId="0" fillId="0" borderId="9" xfId="0" applyNumberFormat="1" applyBorder="1" applyAlignment="1">
      <alignment horizontal="center" vertical="center"/>
    </xf>
    <xf numFmtId="0" fontId="0" fillId="0" borderId="3" xfId="0" applyBorder="1" applyAlignment="1">
      <alignment horizontal="center"/>
    </xf>
    <xf numFmtId="0" fontId="0" fillId="4" borderId="41" xfId="0" applyFill="1" applyBorder="1" applyAlignment="1">
      <alignment horizontal="center"/>
    </xf>
    <xf numFmtId="0" fontId="10" fillId="0" borderId="0" xfId="0" applyFont="1"/>
    <xf numFmtId="0" fontId="0" fillId="2" borderId="22" xfId="0" applyFill="1" applyBorder="1"/>
    <xf numFmtId="0" fontId="0" fillId="2" borderId="23" xfId="0" applyFill="1" applyBorder="1"/>
    <xf numFmtId="0" fontId="0" fillId="2" borderId="24" xfId="0" applyFill="1" applyBorder="1"/>
    <xf numFmtId="0" fontId="0" fillId="2" borderId="25" xfId="0" applyFill="1" applyBorder="1"/>
    <xf numFmtId="0" fontId="0" fillId="2" borderId="26" xfId="0" applyFill="1" applyBorder="1"/>
    <xf numFmtId="0" fontId="0" fillId="2" borderId="15" xfId="0" applyFill="1" applyBorder="1" applyAlignment="1">
      <alignment horizontal="center" vertical="center"/>
    </xf>
    <xf numFmtId="0" fontId="0" fillId="2" borderId="18" xfId="0" applyFill="1" applyBorder="1" applyAlignment="1">
      <alignment horizontal="center"/>
    </xf>
    <xf numFmtId="0" fontId="0" fillId="2" borderId="27" xfId="0" applyFill="1" applyBorder="1"/>
    <xf numFmtId="0" fontId="0" fillId="2" borderId="29" xfId="0" applyFill="1" applyBorder="1"/>
    <xf numFmtId="0" fontId="0" fillId="2" borderId="28" xfId="0" applyFill="1" applyBorder="1"/>
    <xf numFmtId="0" fontId="0" fillId="2" borderId="0" xfId="0" applyFill="1"/>
    <xf numFmtId="0" fontId="0" fillId="2" borderId="0" xfId="0" applyFill="1" applyAlignment="1">
      <alignment horizontal="center"/>
    </xf>
    <xf numFmtId="0" fontId="1" fillId="2" borderId="0" xfId="0" applyFont="1" applyFill="1" applyAlignment="1">
      <alignment horizontal="center" vertical="center"/>
    </xf>
    <xf numFmtId="0" fontId="0" fillId="2" borderId="0" xfId="0" applyFill="1" applyAlignment="1">
      <alignment horizontal="center" vertical="center"/>
    </xf>
    <xf numFmtId="0" fontId="4" fillId="2" borderId="0" xfId="0" applyFont="1" applyFill="1" applyAlignment="1">
      <alignment wrapText="1"/>
    </xf>
    <xf numFmtId="0" fontId="4" fillId="2" borderId="0" xfId="0" applyFont="1" applyFill="1" applyAlignment="1">
      <alignment horizontal="center" wrapText="1"/>
    </xf>
    <xf numFmtId="166" fontId="0" fillId="5" borderId="26" xfId="0" applyNumberFormat="1" applyFill="1" applyBorder="1"/>
    <xf numFmtId="0" fontId="5" fillId="0" borderId="0" xfId="1"/>
    <xf numFmtId="0" fontId="14" fillId="2" borderId="36" xfId="0" applyFont="1" applyFill="1" applyBorder="1" applyAlignment="1">
      <alignment horizontal="center" vertical="center"/>
    </xf>
    <xf numFmtId="0" fontId="14" fillId="2" borderId="37" xfId="0" applyFont="1" applyFill="1" applyBorder="1" applyAlignment="1">
      <alignment horizontal="center" vertical="center"/>
    </xf>
    <xf numFmtId="0" fontId="14" fillId="2" borderId="38" xfId="0" applyFont="1" applyFill="1" applyBorder="1" applyAlignment="1">
      <alignment horizontal="center" vertical="center"/>
    </xf>
    <xf numFmtId="0" fontId="17" fillId="2" borderId="32" xfId="0" applyFont="1" applyFill="1" applyBorder="1" applyAlignment="1">
      <alignment horizontal="left" vertical="center"/>
    </xf>
    <xf numFmtId="0" fontId="17" fillId="2" borderId="39" xfId="0" applyFont="1" applyFill="1" applyBorder="1" applyAlignment="1">
      <alignment horizontal="left" vertical="center"/>
    </xf>
    <xf numFmtId="0" fontId="3" fillId="2" borderId="16" xfId="0" applyFont="1" applyFill="1" applyBorder="1" applyAlignment="1">
      <alignment horizontal="left"/>
    </xf>
    <xf numFmtId="0" fontId="0" fillId="0" borderId="50" xfId="0" applyBorder="1" applyAlignment="1">
      <alignment horizontal="center"/>
    </xf>
    <xf numFmtId="0" fontId="0" fillId="0" borderId="3" xfId="0" applyBorder="1" applyAlignment="1">
      <alignment horizontal="center"/>
    </xf>
    <xf numFmtId="0" fontId="0" fillId="0" borderId="1" xfId="0" applyBorder="1" applyAlignment="1">
      <alignment horizontal="center"/>
    </xf>
    <xf numFmtId="165" fontId="0" fillId="2" borderId="1" xfId="0" applyNumberFormat="1" applyFill="1" applyBorder="1" applyAlignment="1">
      <alignment horizontal="center"/>
    </xf>
    <xf numFmtId="165" fontId="0" fillId="0" borderId="1" xfId="0" applyNumberFormat="1" applyBorder="1" applyAlignment="1">
      <alignment horizontal="center"/>
    </xf>
    <xf numFmtId="0" fontId="1" fillId="0" borderId="30" xfId="0" applyFont="1" applyBorder="1" applyAlignment="1">
      <alignment horizontal="center"/>
    </xf>
    <xf numFmtId="0" fontId="1" fillId="0" borderId="5" xfId="0" applyFont="1" applyBorder="1" applyAlignment="1">
      <alignment horizontal="center"/>
    </xf>
    <xf numFmtId="0" fontId="1" fillId="0" borderId="9" xfId="0" applyFont="1" applyBorder="1" applyAlignment="1">
      <alignment horizontal="center"/>
    </xf>
    <xf numFmtId="0" fontId="1" fillId="0" borderId="6" xfId="0" applyFont="1"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15" fillId="2" borderId="39" xfId="0" applyFont="1" applyFill="1" applyBorder="1" applyAlignment="1">
      <alignment horizontal="left" vertical="center"/>
    </xf>
    <xf numFmtId="0" fontId="12" fillId="2" borderId="40" xfId="0" applyFont="1" applyFill="1" applyBorder="1" applyAlignment="1">
      <alignment horizontal="left" vertical="center"/>
    </xf>
    <xf numFmtId="0" fontId="0" fillId="4" borderId="10" xfId="0" applyFill="1" applyBorder="1" applyAlignment="1">
      <alignment horizontal="center" vertical="center"/>
    </xf>
    <xf numFmtId="0" fontId="0" fillId="4" borderId="4" xfId="0" applyFill="1" applyBorder="1" applyAlignment="1">
      <alignment horizontal="center" vertical="center"/>
    </xf>
    <xf numFmtId="0" fontId="0" fillId="2" borderId="15" xfId="0" applyFill="1" applyBorder="1" applyAlignment="1">
      <alignment horizontal="center" vertical="center"/>
    </xf>
    <xf numFmtId="0" fontId="0" fillId="2" borderId="33" xfId="0" applyFill="1" applyBorder="1" applyAlignment="1">
      <alignment horizontal="center"/>
    </xf>
    <xf numFmtId="0" fontId="0" fillId="2" borderId="34" xfId="0" applyFill="1" applyBorder="1" applyAlignment="1">
      <alignment horizontal="center"/>
    </xf>
    <xf numFmtId="0" fontId="0" fillId="2" borderId="35" xfId="0" applyFill="1" applyBorder="1" applyAlignment="1">
      <alignment horizontal="center"/>
    </xf>
    <xf numFmtId="0" fontId="4" fillId="2" borderId="0" xfId="0" applyFont="1" applyFill="1" applyAlignment="1">
      <alignment horizontal="center" wrapText="1"/>
    </xf>
    <xf numFmtId="0" fontId="4" fillId="2" borderId="28" xfId="0" applyFont="1" applyFill="1" applyBorder="1" applyAlignment="1">
      <alignment horizontal="center" wrapText="1"/>
    </xf>
    <xf numFmtId="0" fontId="14" fillId="2" borderId="39" xfId="0" applyFont="1" applyFill="1" applyBorder="1" applyAlignment="1">
      <alignment horizontal="center" vertical="center"/>
    </xf>
    <xf numFmtId="0" fontId="14" fillId="2" borderId="40" xfId="0" applyFont="1" applyFill="1" applyBorder="1" applyAlignment="1">
      <alignment horizontal="center" vertical="center"/>
    </xf>
    <xf numFmtId="0" fontId="7" fillId="2" borderId="42" xfId="0" applyFont="1" applyFill="1" applyBorder="1" applyAlignment="1">
      <alignment horizontal="center" wrapText="1"/>
    </xf>
    <xf numFmtId="0" fontId="7" fillId="2" borderId="43" xfId="0" applyFont="1" applyFill="1" applyBorder="1" applyAlignment="1">
      <alignment horizontal="center" wrapText="1"/>
    </xf>
    <xf numFmtId="0" fontId="7" fillId="2" borderId="44" xfId="0" applyFont="1" applyFill="1" applyBorder="1" applyAlignment="1">
      <alignment horizontal="center" wrapText="1"/>
    </xf>
    <xf numFmtId="0" fontId="7" fillId="2" borderId="45" xfId="0" applyFont="1" applyFill="1" applyBorder="1" applyAlignment="1">
      <alignment horizontal="center" wrapText="1"/>
    </xf>
    <xf numFmtId="0" fontId="7" fillId="2" borderId="0" xfId="0" applyFont="1" applyFill="1" applyAlignment="1">
      <alignment horizontal="center" wrapText="1"/>
    </xf>
    <xf numFmtId="0" fontId="7" fillId="2" borderId="46" xfId="0" applyFont="1" applyFill="1" applyBorder="1" applyAlignment="1">
      <alignment horizontal="center" wrapText="1"/>
    </xf>
    <xf numFmtId="0" fontId="7" fillId="2" borderId="47" xfId="0" applyFont="1" applyFill="1" applyBorder="1" applyAlignment="1">
      <alignment horizontal="center" wrapText="1"/>
    </xf>
    <xf numFmtId="0" fontId="7" fillId="2" borderId="48" xfId="0" applyFont="1" applyFill="1" applyBorder="1" applyAlignment="1">
      <alignment horizontal="center" wrapText="1"/>
    </xf>
    <xf numFmtId="0" fontId="7" fillId="2" borderId="49" xfId="0" applyFont="1" applyFill="1" applyBorder="1" applyAlignment="1">
      <alignment horizontal="center" wrapText="1"/>
    </xf>
    <xf numFmtId="0" fontId="7" fillId="2" borderId="16" xfId="0" applyFont="1" applyFill="1" applyBorder="1" applyAlignment="1">
      <alignment horizontal="left" vertical="center" wrapText="1"/>
    </xf>
    <xf numFmtId="0" fontId="0" fillId="2" borderId="17" xfId="0" applyFill="1" applyBorder="1" applyAlignment="1">
      <alignment horizontal="left" vertical="center" wrapText="1"/>
    </xf>
    <xf numFmtId="0" fontId="0" fillId="2" borderId="18" xfId="0" applyFill="1" applyBorder="1" applyAlignment="1">
      <alignment horizontal="left" vertical="center" wrapText="1"/>
    </xf>
    <xf numFmtId="0" fontId="9" fillId="2" borderId="23" xfId="0" applyFont="1" applyFill="1" applyBorder="1" applyAlignment="1">
      <alignment horizontal="center" vertical="center"/>
    </xf>
    <xf numFmtId="0" fontId="8" fillId="2" borderId="23" xfId="0" applyFont="1" applyFill="1" applyBorder="1" applyAlignment="1">
      <alignment horizontal="center" vertical="center"/>
    </xf>
    <xf numFmtId="0" fontId="8" fillId="2" borderId="0" xfId="0" applyFont="1" applyFill="1" applyAlignment="1">
      <alignment horizontal="center" vertical="center"/>
    </xf>
    <xf numFmtId="0" fontId="8" fillId="2" borderId="28" xfId="0" applyFont="1" applyFill="1" applyBorder="1" applyAlignment="1">
      <alignment horizontal="center" vertical="center"/>
    </xf>
    <xf numFmtId="0" fontId="0" fillId="2" borderId="23" xfId="0" applyFill="1" applyBorder="1" applyAlignment="1">
      <alignment horizontal="center"/>
    </xf>
    <xf numFmtId="0" fontId="2" fillId="4" borderId="19" xfId="0" applyFont="1" applyFill="1" applyBorder="1" applyAlignment="1">
      <alignment horizontal="center" wrapText="1"/>
    </xf>
    <xf numFmtId="0" fontId="3" fillId="4" borderId="20" xfId="0" applyFont="1" applyFill="1" applyBorder="1" applyAlignment="1">
      <alignment horizontal="center" wrapText="1"/>
    </xf>
    <xf numFmtId="0" fontId="3" fillId="4" borderId="21" xfId="0" applyFont="1" applyFill="1" applyBorder="1" applyAlignment="1">
      <alignment horizontal="center" wrapText="1"/>
    </xf>
    <xf numFmtId="0" fontId="7" fillId="2" borderId="11" xfId="0" applyFont="1" applyFill="1" applyBorder="1" applyAlignment="1">
      <alignment horizontal="left" wrapText="1"/>
    </xf>
    <xf numFmtId="0" fontId="0" fillId="2" borderId="12" xfId="0" applyFill="1" applyBorder="1" applyAlignment="1">
      <alignment horizontal="left" wrapText="1"/>
    </xf>
    <xf numFmtId="0" fontId="0" fillId="2" borderId="13" xfId="0" applyFill="1" applyBorder="1" applyAlignment="1">
      <alignment horizontal="left" wrapText="1"/>
    </xf>
    <xf numFmtId="0" fontId="5" fillId="2" borderId="14" xfId="1" applyFill="1" applyBorder="1" applyAlignment="1">
      <alignment horizontal="left" wrapText="1"/>
    </xf>
    <xf numFmtId="0" fontId="5" fillId="2" borderId="1" xfId="1" applyFill="1" applyBorder="1" applyAlignment="1">
      <alignment horizontal="left" wrapText="1"/>
    </xf>
    <xf numFmtId="0" fontId="5" fillId="2" borderId="15" xfId="1" applyFill="1" applyBorder="1" applyAlignment="1">
      <alignment horizontal="left" wrapText="1"/>
    </xf>
    <xf numFmtId="0" fontId="3" fillId="2" borderId="14" xfId="0" applyFont="1" applyFill="1" applyBorder="1" applyAlignment="1">
      <alignment horizontal="left" wrapText="1"/>
    </xf>
    <xf numFmtId="0" fontId="0" fillId="2" borderId="1" xfId="0" applyFill="1" applyBorder="1" applyAlignment="1">
      <alignment horizontal="left" wrapText="1"/>
    </xf>
    <xf numFmtId="0" fontId="0" fillId="2" borderId="15" xfId="0" applyFill="1" applyBorder="1" applyAlignment="1">
      <alignment horizontal="left" wrapText="1"/>
    </xf>
    <xf numFmtId="0" fontId="3" fillId="2" borderId="14" xfId="0" applyFont="1" applyFill="1" applyBorder="1" applyAlignment="1">
      <alignment horizontal="left" vertical="center" wrapText="1"/>
    </xf>
    <xf numFmtId="0" fontId="0" fillId="2" borderId="1" xfId="0" applyFill="1" applyBorder="1" applyAlignment="1">
      <alignment horizontal="left" vertical="center" wrapText="1"/>
    </xf>
    <xf numFmtId="0" fontId="0" fillId="2" borderId="15" xfId="0" applyFill="1" applyBorder="1" applyAlignment="1">
      <alignment horizontal="left" vertical="center" wrapText="1"/>
    </xf>
    <xf numFmtId="164" fontId="13" fillId="6" borderId="10" xfId="0" applyNumberFormat="1" applyFont="1" applyFill="1" applyBorder="1" applyAlignment="1">
      <alignment horizontal="center" vertical="center"/>
    </xf>
    <xf numFmtId="164" fontId="13" fillId="6" borderId="51" xfId="0" applyNumberFormat="1" applyFont="1" applyFill="1" applyBorder="1" applyAlignment="1">
      <alignment horizontal="center" vertical="center"/>
    </xf>
    <xf numFmtId="164" fontId="13" fillId="6" borderId="4" xfId="0" applyNumberFormat="1" applyFont="1" applyFill="1" applyBorder="1" applyAlignment="1">
      <alignment horizontal="center" vertical="center"/>
    </xf>
    <xf numFmtId="164" fontId="13" fillId="6" borderId="52" xfId="0" applyNumberFormat="1" applyFont="1" applyFill="1" applyBorder="1" applyAlignment="1">
      <alignment horizontal="center" vertical="center"/>
    </xf>
    <xf numFmtId="0" fontId="13" fillId="6" borderId="10" xfId="0" applyFont="1" applyFill="1" applyBorder="1" applyAlignment="1">
      <alignment horizontal="center" vertical="center"/>
    </xf>
    <xf numFmtId="0" fontId="13" fillId="6" borderId="51" xfId="0" applyFont="1" applyFill="1" applyBorder="1" applyAlignment="1">
      <alignment horizontal="center" vertical="center"/>
    </xf>
    <xf numFmtId="0" fontId="13" fillId="6" borderId="4" xfId="0" applyFont="1" applyFill="1" applyBorder="1" applyAlignment="1">
      <alignment horizontal="center" vertical="center"/>
    </xf>
    <xf numFmtId="0" fontId="13" fillId="6" borderId="52" xfId="0" applyFont="1" applyFill="1" applyBorder="1" applyAlignment="1">
      <alignment horizontal="center" vertical="center"/>
    </xf>
    <xf numFmtId="0" fontId="14" fillId="2" borderId="31" xfId="0" applyFont="1" applyFill="1" applyBorder="1" applyAlignment="1">
      <alignment horizontal="center" vertical="center"/>
    </xf>
    <xf numFmtId="0" fontId="14" fillId="2" borderId="53" xfId="0" applyFont="1" applyFill="1" applyBorder="1" applyAlignment="1">
      <alignment horizontal="center" vertical="center"/>
    </xf>
    <xf numFmtId="0" fontId="14" fillId="2" borderId="54" xfId="0" applyFont="1" applyFill="1" applyBorder="1" applyAlignment="1">
      <alignment horizontal="center" vertical="center"/>
    </xf>
    <xf numFmtId="0" fontId="1" fillId="0" borderId="2" xfId="0" applyFont="1" applyBorder="1" applyAlignment="1">
      <alignment horizontal="center"/>
    </xf>
    <xf numFmtId="0" fontId="1" fillId="0" borderId="3" xfId="0" applyFont="1" applyBorder="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1901079</xdr:colOff>
      <xdr:row>20</xdr:row>
      <xdr:rowOff>152400</xdr:rowOff>
    </xdr:from>
    <xdr:to>
      <xdr:col>9</xdr:col>
      <xdr:colOff>1661806</xdr:colOff>
      <xdr:row>37</xdr:row>
      <xdr:rowOff>19049</xdr:rowOff>
    </xdr:to>
    <xdr:pic>
      <xdr:nvPicPr>
        <xdr:cNvPr id="3" name="Picture 2">
          <a:extLst>
            <a:ext uri="{FF2B5EF4-FFF2-40B4-BE49-F238E27FC236}">
              <a16:creationId xmlns:a16="http://schemas.microsoft.com/office/drawing/2014/main" id="{EA59595A-FB88-47F2-A210-219724FFEAA7}"/>
            </a:ext>
          </a:extLst>
        </xdr:cNvPr>
        <xdr:cNvPicPr>
          <a:picLocks noChangeAspect="1"/>
        </xdr:cNvPicPr>
      </xdr:nvPicPr>
      <xdr:blipFill rotWithShape="1">
        <a:blip xmlns:r="http://schemas.openxmlformats.org/officeDocument/2006/relationships" r:embed="rId1"/>
        <a:srcRect l="4000" t="7898" r="2750" b="4468"/>
        <a:stretch/>
      </xdr:blipFill>
      <xdr:spPr>
        <a:xfrm>
          <a:off x="2663079" y="4543425"/>
          <a:ext cx="4970902" cy="3105149"/>
        </a:xfrm>
        <a:prstGeom prst="rect">
          <a:avLst/>
        </a:prstGeom>
        <a:ln>
          <a:solidFill>
            <a:sysClr val="windowText" lastClr="000000"/>
          </a:solidFill>
        </a:ln>
      </xdr:spPr>
    </xdr:pic>
    <xdr:clientData/>
  </xdr:twoCellAnchor>
  <xdr:twoCellAnchor editAs="oneCell">
    <xdr:from>
      <xdr:col>2</xdr:col>
      <xdr:colOff>57150</xdr:colOff>
      <xdr:row>2</xdr:row>
      <xdr:rowOff>38100</xdr:rowOff>
    </xdr:from>
    <xdr:to>
      <xdr:col>4</xdr:col>
      <xdr:colOff>1123950</xdr:colOff>
      <xdr:row>4</xdr:row>
      <xdr:rowOff>161925</xdr:rowOff>
    </xdr:to>
    <xdr:pic>
      <xdr:nvPicPr>
        <xdr:cNvPr id="2" name="Picture 1">
          <a:extLst>
            <a:ext uri="{FF2B5EF4-FFF2-40B4-BE49-F238E27FC236}">
              <a16:creationId xmlns:a16="http://schemas.microsoft.com/office/drawing/2014/main" id="{CE16BBF3-E0A1-9B4B-41C8-BDCF0B6BB0F8}"/>
            </a:ext>
            <a:ext uri="{147F2762-F138-4A5C-976F-8EAC2B608ADB}">
              <a16:predDERef xmlns:a16="http://schemas.microsoft.com/office/drawing/2014/main" pred="{EA59595A-FB88-47F2-A210-219724FFEAA7}"/>
            </a:ext>
          </a:extLst>
        </xdr:cNvPr>
        <xdr:cNvPicPr>
          <a:picLocks noChangeAspect="1"/>
        </xdr:cNvPicPr>
      </xdr:nvPicPr>
      <xdr:blipFill>
        <a:blip xmlns:r="http://schemas.openxmlformats.org/officeDocument/2006/relationships" r:embed="rId2"/>
        <a:stretch>
          <a:fillRect/>
        </a:stretch>
      </xdr:blipFill>
      <xdr:spPr>
        <a:xfrm>
          <a:off x="247650" y="228600"/>
          <a:ext cx="1447800" cy="504825"/>
        </a:xfrm>
        <a:prstGeom prst="rect">
          <a:avLst/>
        </a:prstGeom>
      </xdr:spPr>
    </xdr:pic>
    <xdr:clientData/>
  </xdr:twoCellAnchor>
  <xdr:twoCellAnchor editAs="oneCell">
    <xdr:from>
      <xdr:col>10</xdr:col>
      <xdr:colOff>1133475</xdr:colOff>
      <xdr:row>2</xdr:row>
      <xdr:rowOff>47625</xdr:rowOff>
    </xdr:from>
    <xdr:to>
      <xdr:col>13</xdr:col>
      <xdr:colOff>152400</xdr:colOff>
      <xdr:row>4</xdr:row>
      <xdr:rowOff>171450</xdr:rowOff>
    </xdr:to>
    <xdr:pic>
      <xdr:nvPicPr>
        <xdr:cNvPr id="4" name="Picture 3">
          <a:extLst>
            <a:ext uri="{FF2B5EF4-FFF2-40B4-BE49-F238E27FC236}">
              <a16:creationId xmlns:a16="http://schemas.microsoft.com/office/drawing/2014/main" id="{2BB9A48C-CFF5-4F13-B713-5253595CE072}"/>
            </a:ext>
            <a:ext uri="{147F2762-F138-4A5C-976F-8EAC2B608ADB}">
              <a16:predDERef xmlns:a16="http://schemas.microsoft.com/office/drawing/2014/main" pred="{CE16BBF3-E0A1-9B4B-41C8-BDCF0B6BB0F8}"/>
            </a:ext>
          </a:extLst>
        </xdr:cNvPr>
        <xdr:cNvPicPr>
          <a:picLocks noChangeAspect="1"/>
        </xdr:cNvPicPr>
      </xdr:nvPicPr>
      <xdr:blipFill>
        <a:blip xmlns:r="http://schemas.openxmlformats.org/officeDocument/2006/relationships" r:embed="rId2"/>
        <a:stretch>
          <a:fillRect/>
        </a:stretch>
      </xdr:blipFill>
      <xdr:spPr>
        <a:xfrm>
          <a:off x="8743950" y="428625"/>
          <a:ext cx="1447800" cy="5048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lpea.coop/solar-sizing-instructions" TargetMode="External"/><Relationship Id="rId1" Type="http://schemas.openxmlformats.org/officeDocument/2006/relationships/hyperlink" Target="https://dev-cwb-lpea.pantheonsite.io/solar-sizing-instruction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8ABBBB-51E0-4B46-86C7-3F890FBC5CD5}">
  <dimension ref="B1:V44"/>
  <sheetViews>
    <sheetView tabSelected="1" workbookViewId="0">
      <selection activeCell="W13" sqref="W13"/>
    </sheetView>
  </sheetViews>
  <sheetFormatPr defaultRowHeight="15"/>
  <cols>
    <col min="1" max="4" width="2.85546875" customWidth="1"/>
    <col min="5" max="5" width="44.7109375" customWidth="1"/>
    <col min="6" max="6" width="18.5703125" customWidth="1"/>
    <col min="7" max="7" width="9.140625" bestFit="1" customWidth="1"/>
    <col min="8" max="9" width="2.85546875" customWidth="1"/>
    <col min="10" max="10" width="26.85546875" customWidth="1"/>
    <col min="11" max="11" width="24.42578125" customWidth="1"/>
    <col min="12" max="12" width="9.140625" customWidth="1"/>
    <col min="13" max="14" width="2.85546875" customWidth="1"/>
    <col min="15" max="15" width="18" hidden="1" customWidth="1"/>
    <col min="16" max="16" width="16.140625" hidden="1" customWidth="1"/>
    <col min="17" max="17" width="20.85546875" hidden="1" customWidth="1"/>
    <col min="18" max="18" width="38.85546875" hidden="1" customWidth="1"/>
    <col min="19" max="19" width="2.85546875" customWidth="1"/>
  </cols>
  <sheetData>
    <row r="1" spans="2:22" ht="15.75" thickBot="1"/>
    <row r="2" spans="2:22" ht="15.75" thickBot="1">
      <c r="B2" s="22"/>
      <c r="C2" s="23"/>
      <c r="D2" s="23"/>
      <c r="E2" s="23"/>
      <c r="F2" s="23"/>
      <c r="G2" s="23"/>
      <c r="H2" s="23"/>
      <c r="I2" s="23"/>
      <c r="J2" s="23"/>
      <c r="K2" s="23"/>
      <c r="L2" s="23"/>
      <c r="M2" s="23"/>
      <c r="N2" s="23"/>
      <c r="O2" s="23"/>
      <c r="P2" s="23"/>
      <c r="Q2" s="23"/>
      <c r="R2" s="23"/>
      <c r="S2" s="24"/>
      <c r="V2" s="51"/>
    </row>
    <row r="3" spans="2:22" ht="15" customHeight="1">
      <c r="B3" s="25"/>
      <c r="C3" s="34"/>
      <c r="D3" s="35"/>
      <c r="E3" s="93" t="s">
        <v>0</v>
      </c>
      <c r="F3" s="94"/>
      <c r="G3" s="94"/>
      <c r="H3" s="94"/>
      <c r="I3" s="94"/>
      <c r="J3" s="94"/>
      <c r="K3" s="94"/>
      <c r="L3" s="94"/>
      <c r="M3" s="35"/>
      <c r="N3" s="36"/>
      <c r="S3" s="26"/>
    </row>
    <row r="4" spans="2:22" ht="15" customHeight="1">
      <c r="B4" s="25"/>
      <c r="C4" s="37"/>
      <c r="D4" s="44"/>
      <c r="E4" s="95"/>
      <c r="F4" s="95"/>
      <c r="G4" s="95"/>
      <c r="H4" s="95"/>
      <c r="I4" s="95"/>
      <c r="J4" s="95"/>
      <c r="K4" s="95"/>
      <c r="L4" s="95"/>
      <c r="M4" s="44"/>
      <c r="N4" s="38"/>
      <c r="S4" s="26"/>
    </row>
    <row r="5" spans="2:22" ht="15.75" thickBot="1">
      <c r="B5" s="25"/>
      <c r="C5" s="37"/>
      <c r="D5" s="44"/>
      <c r="E5" s="96"/>
      <c r="F5" s="96"/>
      <c r="G5" s="96"/>
      <c r="H5" s="96"/>
      <c r="I5" s="96"/>
      <c r="J5" s="96"/>
      <c r="K5" s="96"/>
      <c r="L5" s="96"/>
      <c r="M5" s="44"/>
      <c r="N5" s="38"/>
      <c r="S5" s="26"/>
    </row>
    <row r="6" spans="2:22" ht="30" customHeight="1">
      <c r="B6" s="25"/>
      <c r="C6" s="37"/>
      <c r="D6" s="44"/>
      <c r="E6" s="98" t="s">
        <v>1</v>
      </c>
      <c r="F6" s="99"/>
      <c r="G6" s="99"/>
      <c r="H6" s="99"/>
      <c r="I6" s="99"/>
      <c r="J6" s="99"/>
      <c r="K6" s="99"/>
      <c r="L6" s="100"/>
      <c r="M6" s="44"/>
      <c r="N6" s="38"/>
      <c r="S6" s="26"/>
    </row>
    <row r="7" spans="2:22">
      <c r="B7" s="25"/>
      <c r="C7" s="37"/>
      <c r="D7" s="44"/>
      <c r="E7" s="101" t="s">
        <v>2</v>
      </c>
      <c r="F7" s="102"/>
      <c r="G7" s="102"/>
      <c r="H7" s="102"/>
      <c r="I7" s="102"/>
      <c r="J7" s="102"/>
      <c r="K7" s="102"/>
      <c r="L7" s="103"/>
      <c r="M7" s="44"/>
      <c r="N7" s="38"/>
      <c r="S7" s="26"/>
    </row>
    <row r="8" spans="2:22" ht="15" customHeight="1">
      <c r="B8" s="25"/>
      <c r="C8" s="37"/>
      <c r="D8" s="44"/>
      <c r="E8" s="104" t="s">
        <v>3</v>
      </c>
      <c r="F8" s="105"/>
      <c r="G8" s="105"/>
      <c r="H8" s="105"/>
      <c r="I8" s="105"/>
      <c r="J8" s="105"/>
      <c r="K8" s="105"/>
      <c r="L8" s="106"/>
      <c r="M8" s="44"/>
      <c r="N8" s="38"/>
      <c r="S8" s="26"/>
      <c r="T8" s="33"/>
    </row>
    <row r="9" spans="2:22">
      <c r="B9" s="25"/>
      <c r="C9" s="37"/>
      <c r="D9" s="44"/>
      <c r="E9" s="107" t="s">
        <v>4</v>
      </c>
      <c r="F9" s="108"/>
      <c r="G9" s="108"/>
      <c r="H9" s="108"/>
      <c r="I9" s="108"/>
      <c r="J9" s="108"/>
      <c r="K9" s="108"/>
      <c r="L9" s="109"/>
      <c r="M9" s="44"/>
      <c r="N9" s="38"/>
      <c r="S9" s="26"/>
    </row>
    <row r="10" spans="2:22" ht="15" customHeight="1">
      <c r="B10" s="25"/>
      <c r="C10" s="37"/>
      <c r="D10" s="44"/>
      <c r="E10" s="107" t="s">
        <v>5</v>
      </c>
      <c r="F10" s="108"/>
      <c r="G10" s="108"/>
      <c r="H10" s="108"/>
      <c r="I10" s="108"/>
      <c r="J10" s="108"/>
      <c r="K10" s="108"/>
      <c r="L10" s="109"/>
      <c r="M10" s="44"/>
      <c r="N10" s="38"/>
      <c r="S10" s="26"/>
    </row>
    <row r="11" spans="2:22" ht="30" customHeight="1">
      <c r="B11" s="25"/>
      <c r="C11" s="37"/>
      <c r="D11" s="44"/>
      <c r="E11" s="110" t="s">
        <v>6</v>
      </c>
      <c r="F11" s="111"/>
      <c r="G11" s="111"/>
      <c r="H11" s="111"/>
      <c r="I11" s="111"/>
      <c r="J11" s="111"/>
      <c r="K11" s="111"/>
      <c r="L11" s="112"/>
      <c r="M11" s="44"/>
      <c r="N11" s="38"/>
      <c r="S11" s="26"/>
    </row>
    <row r="12" spans="2:22" ht="30.75" customHeight="1" thickBot="1">
      <c r="B12" s="25"/>
      <c r="C12" s="37"/>
      <c r="D12" s="44"/>
      <c r="E12" s="90" t="s">
        <v>7</v>
      </c>
      <c r="F12" s="91"/>
      <c r="G12" s="91"/>
      <c r="H12" s="91"/>
      <c r="I12" s="91"/>
      <c r="J12" s="91"/>
      <c r="K12" s="91"/>
      <c r="L12" s="92"/>
      <c r="M12" s="44"/>
      <c r="N12" s="38"/>
      <c r="S12" s="26"/>
    </row>
    <row r="13" spans="2:22" ht="15" customHeight="1" thickBot="1">
      <c r="B13" s="25"/>
      <c r="C13" s="37"/>
      <c r="D13" s="44"/>
      <c r="E13" s="45"/>
      <c r="F13" s="45"/>
      <c r="G13" s="45"/>
      <c r="H13" s="45"/>
      <c r="I13" s="44"/>
      <c r="J13" s="44"/>
      <c r="K13" s="44"/>
      <c r="L13" s="44"/>
      <c r="M13" s="44"/>
      <c r="N13" s="38"/>
      <c r="S13" s="26"/>
    </row>
    <row r="14" spans="2:22">
      <c r="B14" s="25"/>
      <c r="C14" s="37"/>
      <c r="D14" s="34"/>
      <c r="E14" s="97"/>
      <c r="F14" s="97"/>
      <c r="G14" s="97"/>
      <c r="H14" s="35"/>
      <c r="I14" s="35"/>
      <c r="J14" s="35"/>
      <c r="K14" s="35"/>
      <c r="L14" s="35"/>
      <c r="M14" s="36"/>
      <c r="N14" s="38"/>
      <c r="S14" s="26"/>
    </row>
    <row r="15" spans="2:22" ht="18.75">
      <c r="B15" s="25"/>
      <c r="C15" s="37"/>
      <c r="D15" s="37"/>
      <c r="E15" s="52" t="s">
        <v>8</v>
      </c>
      <c r="F15" s="53" t="s">
        <v>9</v>
      </c>
      <c r="G15" s="54" t="s">
        <v>10</v>
      </c>
      <c r="H15" s="46"/>
      <c r="I15" s="44"/>
      <c r="J15" s="121" t="s">
        <v>11</v>
      </c>
      <c r="K15" s="122"/>
      <c r="L15" s="123"/>
      <c r="M15" s="38"/>
      <c r="N15" s="38"/>
      <c r="O15" s="65" t="s">
        <v>12</v>
      </c>
      <c r="P15" s="66"/>
      <c r="Q15" s="66"/>
      <c r="R15" s="66"/>
      <c r="S15" s="26"/>
    </row>
    <row r="16" spans="2:22" ht="15" customHeight="1">
      <c r="B16" s="25"/>
      <c r="C16" s="37"/>
      <c r="D16" s="37"/>
      <c r="E16" s="69" t="s">
        <v>13</v>
      </c>
      <c r="F16" s="71">
        <v>5000</v>
      </c>
      <c r="G16" s="73" t="s">
        <v>14</v>
      </c>
      <c r="H16" s="47"/>
      <c r="I16" s="44"/>
      <c r="J16" s="79" t="s">
        <v>15</v>
      </c>
      <c r="K16" s="113" t="str">
        <f>ROUND($Q$36,1) &amp; " kW"</f>
        <v>3.3 kW</v>
      </c>
      <c r="L16" s="114"/>
      <c r="M16" s="38"/>
      <c r="N16" s="38"/>
      <c r="O16" s="21" t="s">
        <v>16</v>
      </c>
      <c r="P16" s="11" t="s">
        <v>17</v>
      </c>
      <c r="Q16" s="66" t="s">
        <v>18</v>
      </c>
      <c r="R16" s="66"/>
      <c r="S16" s="26"/>
    </row>
    <row r="17" spans="2:19" ht="15" customHeight="1">
      <c r="B17" s="25"/>
      <c r="C17" s="37"/>
      <c r="D17" s="37"/>
      <c r="E17" s="70"/>
      <c r="F17" s="72"/>
      <c r="G17" s="73"/>
      <c r="H17" s="47"/>
      <c r="I17" s="44"/>
      <c r="J17" s="80"/>
      <c r="K17" s="115"/>
      <c r="L17" s="116"/>
      <c r="M17" s="38"/>
      <c r="N17" s="38"/>
      <c r="O17" s="30">
        <v>4.8</v>
      </c>
      <c r="P17" s="12" t="s">
        <v>19</v>
      </c>
      <c r="Q17" s="14" t="s">
        <v>20</v>
      </c>
      <c r="R17" s="16">
        <v>365</v>
      </c>
      <c r="S17" s="26"/>
    </row>
    <row r="18" spans="2:19" ht="15" customHeight="1">
      <c r="B18" s="25"/>
      <c r="C18" s="37"/>
      <c r="D18" s="37"/>
      <c r="E18" s="55" t="s">
        <v>21</v>
      </c>
      <c r="F18" s="18" t="s">
        <v>22</v>
      </c>
      <c r="G18" s="39" t="s">
        <v>23</v>
      </c>
      <c r="H18" s="47"/>
      <c r="I18" s="44"/>
      <c r="J18" s="79" t="s">
        <v>24</v>
      </c>
      <c r="K18" s="117" t="str">
        <f>ROUND($R$28,0) &amp; " Panels*"</f>
        <v>8 Panels*</v>
      </c>
      <c r="L18" s="118"/>
      <c r="M18" s="38"/>
      <c r="N18" s="38"/>
      <c r="O18" s="30">
        <v>9.5</v>
      </c>
      <c r="P18" s="12" t="s">
        <v>22</v>
      </c>
      <c r="Q18" s="14" t="s">
        <v>25</v>
      </c>
      <c r="R18" s="16">
        <v>5.5</v>
      </c>
      <c r="S18" s="26"/>
    </row>
    <row r="19" spans="2:19" ht="15" customHeight="1">
      <c r="B19" s="25"/>
      <c r="C19" s="37"/>
      <c r="D19" s="37"/>
      <c r="E19" s="56" t="s">
        <v>26</v>
      </c>
      <c r="F19" s="19">
        <v>14</v>
      </c>
      <c r="G19" s="39" t="s">
        <v>27</v>
      </c>
      <c r="H19" s="47"/>
      <c r="I19" s="44"/>
      <c r="J19" s="80"/>
      <c r="K19" s="119"/>
      <c r="L19" s="120"/>
      <c r="M19" s="38"/>
      <c r="N19" s="38"/>
      <c r="O19" s="30">
        <v>14</v>
      </c>
      <c r="P19" s="12" t="s">
        <v>28</v>
      </c>
      <c r="Q19" s="14" t="s">
        <v>29</v>
      </c>
      <c r="R19" s="16">
        <v>0.92</v>
      </c>
      <c r="S19" s="26"/>
    </row>
    <row r="20" spans="2:19">
      <c r="B20" s="25"/>
      <c r="C20" s="37"/>
      <c r="D20" s="37"/>
      <c r="E20" s="57" t="s">
        <v>30</v>
      </c>
      <c r="F20" s="32" t="s">
        <v>31</v>
      </c>
      <c r="G20" s="40" t="s">
        <v>32</v>
      </c>
      <c r="H20" s="45"/>
      <c r="I20" s="44"/>
      <c r="J20" s="74" t="s">
        <v>33</v>
      </c>
      <c r="K20" s="75"/>
      <c r="L20" s="76"/>
      <c r="M20" s="38"/>
      <c r="N20" s="38"/>
      <c r="O20" s="30">
        <v>18.399999999999999</v>
      </c>
      <c r="P20" s="12" t="s">
        <v>34</v>
      </c>
      <c r="Q20" s="14" t="s">
        <v>35</v>
      </c>
      <c r="R20" s="16">
        <v>0.96</v>
      </c>
      <c r="S20" s="26"/>
    </row>
    <row r="21" spans="2:19" ht="15" customHeight="1">
      <c r="B21" s="25"/>
      <c r="C21" s="37"/>
      <c r="D21" s="37"/>
      <c r="E21" s="48"/>
      <c r="F21" s="48"/>
      <c r="G21" s="48"/>
      <c r="H21" s="49"/>
      <c r="I21" s="44"/>
      <c r="J21" s="44"/>
      <c r="K21" s="44"/>
      <c r="L21" s="44"/>
      <c r="M21" s="38"/>
      <c r="N21" s="38"/>
      <c r="O21" s="30">
        <v>22.6</v>
      </c>
      <c r="P21" s="12" t="s">
        <v>36</v>
      </c>
      <c r="Q21" s="14" t="s">
        <v>37</v>
      </c>
      <c r="R21" s="7">
        <v>6986</v>
      </c>
      <c r="S21" s="26"/>
    </row>
    <row r="22" spans="2:19">
      <c r="B22" s="25"/>
      <c r="C22" s="37"/>
      <c r="D22" s="37"/>
      <c r="E22" s="77"/>
      <c r="F22" s="77"/>
      <c r="G22" s="77"/>
      <c r="H22" s="77"/>
      <c r="I22" s="77"/>
      <c r="J22" s="77"/>
      <c r="K22" s="77"/>
      <c r="L22" s="77"/>
      <c r="M22" s="38"/>
      <c r="N22" s="38"/>
      <c r="O22" s="30">
        <v>26.6</v>
      </c>
      <c r="P22" s="9"/>
      <c r="S22" s="26"/>
    </row>
    <row r="23" spans="2:19">
      <c r="B23" s="25"/>
      <c r="C23" s="37"/>
      <c r="D23" s="37"/>
      <c r="E23" s="77"/>
      <c r="F23" s="77"/>
      <c r="G23" s="77"/>
      <c r="H23" s="77"/>
      <c r="I23" s="77"/>
      <c r="J23" s="77"/>
      <c r="K23" s="77"/>
      <c r="L23" s="77"/>
      <c r="M23" s="38"/>
      <c r="N23" s="38"/>
      <c r="O23" s="30">
        <v>30.3</v>
      </c>
      <c r="P23" s="9"/>
      <c r="S23" s="26"/>
    </row>
    <row r="24" spans="2:19">
      <c r="B24" s="25"/>
      <c r="C24" s="37"/>
      <c r="D24" s="37"/>
      <c r="E24" s="77"/>
      <c r="F24" s="77"/>
      <c r="G24" s="77"/>
      <c r="H24" s="77"/>
      <c r="I24" s="77"/>
      <c r="J24" s="77"/>
      <c r="K24" s="77"/>
      <c r="L24" s="77"/>
      <c r="M24" s="38"/>
      <c r="N24" s="38"/>
      <c r="O24" s="30">
        <v>33.700000000000003</v>
      </c>
      <c r="P24" s="9"/>
      <c r="Q24" s="66" t="s">
        <v>38</v>
      </c>
      <c r="R24" s="66"/>
      <c r="S24" s="26"/>
    </row>
    <row r="25" spans="2:19">
      <c r="B25" s="25"/>
      <c r="C25" s="37"/>
      <c r="D25" s="37"/>
      <c r="E25" s="77"/>
      <c r="F25" s="77"/>
      <c r="G25" s="77"/>
      <c r="H25" s="77"/>
      <c r="I25" s="77"/>
      <c r="J25" s="77"/>
      <c r="K25" s="77"/>
      <c r="L25" s="77"/>
      <c r="M25" s="38"/>
      <c r="N25" s="38"/>
      <c r="O25" s="30">
        <v>36.9</v>
      </c>
      <c r="P25" s="9"/>
      <c r="Q25" s="14" t="s">
        <v>39</v>
      </c>
      <c r="R25" s="14">
        <f>INDEX('Solar Sizing Data'!$C$4:$G$18, MATCH($F$19,'Solar Sizing Data'!$B$4:$B$18, 0), MATCH($F$18, 'Solar Sizing Data'!$C$3:$G$3, 0))</f>
        <v>6388</v>
      </c>
      <c r="S25" s="26"/>
    </row>
    <row r="26" spans="2:19">
      <c r="B26" s="25"/>
      <c r="C26" s="37"/>
      <c r="D26" s="37"/>
      <c r="E26" s="77"/>
      <c r="F26" s="77"/>
      <c r="G26" s="77"/>
      <c r="H26" s="77"/>
      <c r="I26" s="77"/>
      <c r="J26" s="77"/>
      <c r="K26" s="77"/>
      <c r="L26" s="77"/>
      <c r="M26" s="38"/>
      <c r="N26" s="38"/>
      <c r="O26" s="30">
        <v>39.799999999999997</v>
      </c>
      <c r="P26" s="9"/>
      <c r="Q26" s="14" t="s">
        <v>40</v>
      </c>
      <c r="R26" s="14">
        <f>R25/R21</f>
        <v>0.91440022902948759</v>
      </c>
      <c r="S26" s="26"/>
    </row>
    <row r="27" spans="2:19">
      <c r="B27" s="25"/>
      <c r="C27" s="37"/>
      <c r="D27" s="37"/>
      <c r="E27" s="77"/>
      <c r="F27" s="77"/>
      <c r="G27" s="77"/>
      <c r="H27" s="77"/>
      <c r="I27" s="77"/>
      <c r="J27" s="77"/>
      <c r="K27" s="77"/>
      <c r="L27" s="77"/>
      <c r="M27" s="38"/>
      <c r="N27" s="38"/>
      <c r="O27" s="30">
        <v>43</v>
      </c>
      <c r="P27" s="9"/>
      <c r="Q27" s="67"/>
      <c r="R27" s="68"/>
      <c r="S27" s="26"/>
    </row>
    <row r="28" spans="2:19">
      <c r="B28" s="25"/>
      <c r="C28" s="37"/>
      <c r="D28" s="37"/>
      <c r="E28" s="77"/>
      <c r="F28" s="77"/>
      <c r="G28" s="77"/>
      <c r="H28" s="77"/>
      <c r="I28" s="77"/>
      <c r="J28" s="77"/>
      <c r="K28" s="77"/>
      <c r="L28" s="77"/>
      <c r="M28" s="38"/>
      <c r="N28" s="38"/>
      <c r="O28" s="30">
        <v>45</v>
      </c>
      <c r="P28" s="9"/>
      <c r="Q28" s="14" t="s">
        <v>24</v>
      </c>
      <c r="R28" s="14">
        <f>(Q36*1000)/400</f>
        <v>8.2035286746239713</v>
      </c>
      <c r="S28" s="26"/>
    </row>
    <row r="29" spans="2:19">
      <c r="B29" s="25"/>
      <c r="C29" s="37"/>
      <c r="D29" s="37"/>
      <c r="E29" s="77"/>
      <c r="F29" s="77"/>
      <c r="G29" s="77"/>
      <c r="H29" s="77"/>
      <c r="I29" s="77"/>
      <c r="J29" s="77"/>
      <c r="K29" s="77"/>
      <c r="L29" s="77"/>
      <c r="M29" s="38"/>
      <c r="N29" s="38"/>
      <c r="O29" s="30">
        <v>47.3</v>
      </c>
      <c r="P29" s="9"/>
      <c r="Q29" s="14" t="s">
        <v>41</v>
      </c>
      <c r="R29" s="14">
        <f>(K17*1000)/400</f>
        <v>0</v>
      </c>
      <c r="S29" s="26"/>
    </row>
    <row r="30" spans="2:19">
      <c r="B30" s="25"/>
      <c r="C30" s="37"/>
      <c r="D30" s="37"/>
      <c r="E30" s="77"/>
      <c r="F30" s="77"/>
      <c r="G30" s="77"/>
      <c r="H30" s="77"/>
      <c r="I30" s="77"/>
      <c r="J30" s="77"/>
      <c r="K30" s="77"/>
      <c r="L30" s="77"/>
      <c r="M30" s="38"/>
      <c r="N30" s="38"/>
      <c r="O30" s="30">
        <v>49.4</v>
      </c>
      <c r="P30" s="9"/>
      <c r="S30" s="26"/>
    </row>
    <row r="31" spans="2:19">
      <c r="B31" s="25"/>
      <c r="C31" s="37"/>
      <c r="D31" s="37"/>
      <c r="E31" s="77"/>
      <c r="F31" s="77"/>
      <c r="G31" s="77"/>
      <c r="H31" s="77"/>
      <c r="I31" s="77"/>
      <c r="J31" s="77"/>
      <c r="K31" s="77"/>
      <c r="L31" s="77"/>
      <c r="M31" s="38"/>
      <c r="N31" s="38"/>
      <c r="O31" s="30">
        <v>51.3</v>
      </c>
      <c r="P31" s="9"/>
      <c r="S31" s="26"/>
    </row>
    <row r="32" spans="2:19">
      <c r="B32" s="25"/>
      <c r="C32" s="37"/>
      <c r="D32" s="37"/>
      <c r="E32" s="77"/>
      <c r="F32" s="77"/>
      <c r="G32" s="77"/>
      <c r="H32" s="77"/>
      <c r="I32" s="77"/>
      <c r="J32" s="77"/>
      <c r="K32" s="77"/>
      <c r="L32" s="77"/>
      <c r="M32" s="38"/>
      <c r="N32" s="38"/>
      <c r="S32" s="26"/>
    </row>
    <row r="33" spans="2:19">
      <c r="B33" s="25"/>
      <c r="C33" s="37"/>
      <c r="D33" s="37"/>
      <c r="E33" s="77"/>
      <c r="F33" s="77"/>
      <c r="G33" s="77"/>
      <c r="H33" s="77"/>
      <c r="I33" s="77"/>
      <c r="J33" s="77"/>
      <c r="K33" s="77"/>
      <c r="L33" s="77"/>
      <c r="M33" s="38"/>
      <c r="N33" s="38"/>
      <c r="S33" s="26"/>
    </row>
    <row r="34" spans="2:19">
      <c r="B34" s="25"/>
      <c r="C34" s="37"/>
      <c r="D34" s="37"/>
      <c r="E34" s="77"/>
      <c r="F34" s="77"/>
      <c r="G34" s="77"/>
      <c r="H34" s="77"/>
      <c r="I34" s="77"/>
      <c r="J34" s="77"/>
      <c r="K34" s="77"/>
      <c r="L34" s="77"/>
      <c r="M34" s="38"/>
      <c r="N34" s="38"/>
      <c r="Q34" s="1"/>
      <c r="S34" s="26"/>
    </row>
    <row r="35" spans="2:19">
      <c r="B35" s="25"/>
      <c r="C35" s="37"/>
      <c r="D35" s="37"/>
      <c r="E35" s="77"/>
      <c r="F35" s="77"/>
      <c r="G35" s="77"/>
      <c r="H35" s="77"/>
      <c r="I35" s="77"/>
      <c r="J35" s="77"/>
      <c r="K35" s="77"/>
      <c r="L35" s="77"/>
      <c r="M35" s="38"/>
      <c r="N35" s="38"/>
      <c r="O35" s="59" t="s">
        <v>42</v>
      </c>
      <c r="P35" s="60"/>
      <c r="Q35" s="61">
        <f>(($F$16)*(1/$R$17)*(1/$R$18)*(1/$R$19)*(1/$R$20)*(1/$R$26))</f>
        <v>3.0840333363248016</v>
      </c>
      <c r="R35" s="61"/>
      <c r="S35" s="26"/>
    </row>
    <row r="36" spans="2:19">
      <c r="B36" s="25"/>
      <c r="C36" s="37"/>
      <c r="D36" s="37"/>
      <c r="E36" s="77"/>
      <c r="F36" s="77"/>
      <c r="G36" s="77"/>
      <c r="H36" s="77"/>
      <c r="I36" s="77"/>
      <c r="J36" s="77"/>
      <c r="K36" s="77"/>
      <c r="L36" s="77"/>
      <c r="M36" s="38"/>
      <c r="N36" s="38"/>
      <c r="O36" s="59" t="s">
        <v>43</v>
      </c>
      <c r="P36" s="60"/>
      <c r="Q36" s="62">
        <f>IF($F$20="Yes",Q35*1.064,Q35)</f>
        <v>3.2814114698495889</v>
      </c>
      <c r="R36" s="62"/>
      <c r="S36" s="26"/>
    </row>
    <row r="37" spans="2:19">
      <c r="B37" s="25"/>
      <c r="C37" s="37"/>
      <c r="D37" s="37"/>
      <c r="E37" s="77"/>
      <c r="F37" s="77"/>
      <c r="G37" s="77"/>
      <c r="H37" s="77"/>
      <c r="I37" s="77"/>
      <c r="J37" s="77"/>
      <c r="K37" s="77"/>
      <c r="L37" s="77"/>
      <c r="M37" s="38"/>
      <c r="N37" s="38"/>
      <c r="O37" s="63" t="s">
        <v>44</v>
      </c>
      <c r="P37" s="64"/>
      <c r="Q37" s="64"/>
      <c r="R37" s="64"/>
      <c r="S37" s="26"/>
    </row>
    <row r="38" spans="2:19" ht="15.75" thickBot="1">
      <c r="B38" s="25"/>
      <c r="C38" s="37"/>
      <c r="D38" s="41"/>
      <c r="E38" s="78"/>
      <c r="F38" s="78"/>
      <c r="G38" s="78"/>
      <c r="H38" s="78"/>
      <c r="I38" s="78"/>
      <c r="J38" s="78"/>
      <c r="K38" s="78"/>
      <c r="L38" s="78"/>
      <c r="M38" s="42"/>
      <c r="N38" s="38"/>
      <c r="O38" s="59" t="s">
        <v>45</v>
      </c>
      <c r="P38" s="60"/>
      <c r="Q38" s="60"/>
      <c r="R38" s="60"/>
      <c r="S38" s="26"/>
    </row>
    <row r="39" spans="2:19" ht="15.75" thickBot="1">
      <c r="B39" s="25"/>
      <c r="C39" s="37"/>
      <c r="D39" s="44"/>
      <c r="E39" s="49"/>
      <c r="F39" s="49"/>
      <c r="G39" s="49"/>
      <c r="H39" s="49"/>
      <c r="I39" s="49"/>
      <c r="J39" s="49"/>
      <c r="K39" s="49"/>
      <c r="L39" s="49"/>
      <c r="M39" s="44"/>
      <c r="N39" s="38"/>
      <c r="O39" s="31"/>
      <c r="P39" s="17"/>
      <c r="Q39" s="17"/>
      <c r="R39" s="17"/>
      <c r="S39" s="26"/>
    </row>
    <row r="40" spans="2:19" ht="15" customHeight="1">
      <c r="B40" s="25"/>
      <c r="C40" s="37"/>
      <c r="D40" s="44"/>
      <c r="E40" s="81" t="s">
        <v>46</v>
      </c>
      <c r="F40" s="82"/>
      <c r="G40" s="82"/>
      <c r="H40" s="82"/>
      <c r="I40" s="82"/>
      <c r="J40" s="82"/>
      <c r="K40" s="82"/>
      <c r="L40" s="83"/>
      <c r="M40" s="44"/>
      <c r="N40" s="38"/>
      <c r="O40" s="31"/>
      <c r="P40" s="17"/>
      <c r="Q40" s="17"/>
      <c r="R40" s="17"/>
      <c r="S40" s="26"/>
    </row>
    <row r="41" spans="2:19">
      <c r="B41" s="25"/>
      <c r="C41" s="37"/>
      <c r="D41" s="44"/>
      <c r="E41" s="84"/>
      <c r="F41" s="85"/>
      <c r="G41" s="85"/>
      <c r="H41" s="85"/>
      <c r="I41" s="85"/>
      <c r="J41" s="85"/>
      <c r="K41" s="85"/>
      <c r="L41" s="86"/>
      <c r="M41" s="44"/>
      <c r="N41" s="38"/>
      <c r="O41" s="31"/>
      <c r="P41" s="17"/>
      <c r="Q41" s="17"/>
      <c r="R41" s="17"/>
      <c r="S41" s="26"/>
    </row>
    <row r="42" spans="2:19" ht="15.75" thickBot="1">
      <c r="B42" s="25"/>
      <c r="C42" s="37"/>
      <c r="D42" s="44"/>
      <c r="E42" s="87"/>
      <c r="F42" s="88"/>
      <c r="G42" s="88"/>
      <c r="H42" s="88"/>
      <c r="I42" s="88"/>
      <c r="J42" s="88"/>
      <c r="K42" s="88"/>
      <c r="L42" s="89"/>
      <c r="M42" s="44"/>
      <c r="N42" s="38"/>
      <c r="O42" s="31"/>
      <c r="P42" s="17"/>
      <c r="Q42" s="17"/>
      <c r="R42" s="17"/>
      <c r="S42" s="26"/>
    </row>
    <row r="43" spans="2:19" ht="15.75" thickBot="1">
      <c r="B43" s="25"/>
      <c r="C43" s="41"/>
      <c r="D43" s="43"/>
      <c r="E43" s="43"/>
      <c r="F43" s="43"/>
      <c r="G43" s="43"/>
      <c r="H43" s="43"/>
      <c r="I43" s="43"/>
      <c r="J43" s="43"/>
      <c r="K43" s="43"/>
      <c r="L43" s="43"/>
      <c r="M43" s="43"/>
      <c r="N43" s="42"/>
      <c r="O43" s="31" t="s">
        <v>47</v>
      </c>
      <c r="P43" s="20">
        <f>Q36</f>
        <v>3.2814114698495889</v>
      </c>
      <c r="Q43" s="58" t="s">
        <v>48</v>
      </c>
      <c r="R43" s="59"/>
      <c r="S43" s="50"/>
    </row>
    <row r="44" spans="2:19" ht="15.75" thickBot="1">
      <c r="B44" s="27"/>
      <c r="C44" s="28"/>
      <c r="D44" s="28"/>
      <c r="E44" s="28"/>
      <c r="F44" s="28"/>
      <c r="G44" s="28"/>
      <c r="H44" s="28"/>
      <c r="I44" s="28"/>
      <c r="J44" s="28"/>
      <c r="K44" s="28"/>
      <c r="L44" s="28"/>
      <c r="M44" s="28"/>
      <c r="N44" s="28"/>
      <c r="O44" s="28"/>
      <c r="P44" s="28"/>
      <c r="Q44" s="28"/>
      <c r="R44" s="28"/>
      <c r="S44" s="29"/>
    </row>
  </sheetData>
  <mergeCells count="31">
    <mergeCell ref="E40:L42"/>
    <mergeCell ref="E12:L12"/>
    <mergeCell ref="E3:L5"/>
    <mergeCell ref="E14:G14"/>
    <mergeCell ref="E6:L6"/>
    <mergeCell ref="E7:L7"/>
    <mergeCell ref="E8:L8"/>
    <mergeCell ref="E9:L9"/>
    <mergeCell ref="E10:L10"/>
    <mergeCell ref="E11:L11"/>
    <mergeCell ref="K16:L17"/>
    <mergeCell ref="K18:L19"/>
    <mergeCell ref="J15:L15"/>
    <mergeCell ref="O15:R15"/>
    <mergeCell ref="Q16:R16"/>
    <mergeCell ref="Q24:R24"/>
    <mergeCell ref="Q27:R27"/>
    <mergeCell ref="E16:E17"/>
    <mergeCell ref="F16:F17"/>
    <mergeCell ref="G16:G17"/>
    <mergeCell ref="J20:L20"/>
    <mergeCell ref="E22:L38"/>
    <mergeCell ref="J16:J17"/>
    <mergeCell ref="J18:J19"/>
    <mergeCell ref="Q43:R43"/>
    <mergeCell ref="O35:P35"/>
    <mergeCell ref="O36:P36"/>
    <mergeCell ref="Q35:R35"/>
    <mergeCell ref="Q36:R36"/>
    <mergeCell ref="O38:R38"/>
    <mergeCell ref="O37:R37"/>
  </mergeCells>
  <dataValidations count="1">
    <dataValidation type="list" allowBlank="1" showInputMessage="1" showErrorMessage="1" sqref="F20" xr:uid="{A44FDA7D-7137-4773-946D-DF9D8BFC47E1}">
      <formula1>"Yes,No"</formula1>
    </dataValidation>
  </dataValidations>
  <hyperlinks>
    <hyperlink ref="E8:G8" r:id="rId1" display="1a: Link for instructions on how to get historic usage" xr:uid="{1545F19F-8EF4-4006-BDA8-347C462EFD64}"/>
    <hyperlink ref="E8:L8" r:id="rId2" display="1a: Link for instructions on how to get historic usage " xr:uid="{E21DC235-A975-4F3E-98A7-EBB62CA48E4E}"/>
  </hyperlinks>
  <pageMargins left="0.7" right="0.7" top="0.75" bottom="0.75" header="0.3" footer="0.3"/>
  <pageSetup orientation="portrait" verticalDpi="0" r:id="rId3"/>
  <drawing r:id="rId4"/>
  <extLst>
    <ext xmlns:x14="http://schemas.microsoft.com/office/spreadsheetml/2009/9/main" uri="{CCE6A557-97BC-4b89-ADB6-D9C93CAAB3DF}">
      <x14:dataValidations xmlns:xm="http://schemas.microsoft.com/office/excel/2006/main" count="2">
        <x14:dataValidation type="list" allowBlank="1" showInputMessage="1" showErrorMessage="1" xr:uid="{AB1B7724-9E30-4868-BFFB-ACC73FEF5ECA}">
          <x14:formula1>
            <xm:f>'Solar Sizing Data'!$K$4:$K$18</xm:f>
          </x14:formula1>
          <xm:sqref>F19</xm:sqref>
        </x14:dataValidation>
        <x14:dataValidation type="list" allowBlank="1" showInputMessage="1" showErrorMessage="1" xr:uid="{13F9D24F-A60B-4E01-A947-81B31A34D073}">
          <x14:formula1>
            <xm:f>'Solar Sizing Data'!$L$4:$L$8</xm:f>
          </x14:formula1>
          <xm:sqref>F18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393E53-8B5A-4978-872F-6217BBCD6F5E}">
  <dimension ref="B2:O19"/>
  <sheetViews>
    <sheetView workbookViewId="0">
      <selection activeCell="M28" sqref="M28"/>
    </sheetView>
  </sheetViews>
  <sheetFormatPr defaultRowHeight="15"/>
  <cols>
    <col min="1" max="1" width="2.85546875" customWidth="1"/>
    <col min="2" max="2" width="12.7109375" bestFit="1" customWidth="1"/>
    <col min="3" max="3" width="11.7109375" bestFit="1" customWidth="1"/>
    <col min="4" max="4" width="15.5703125" bestFit="1" customWidth="1"/>
    <col min="5" max="5" width="16.140625" bestFit="1" customWidth="1"/>
    <col min="7" max="7" width="11.140625" bestFit="1" customWidth="1"/>
    <col min="11" max="11" width="11.28515625" bestFit="1" customWidth="1"/>
    <col min="12" max="12" width="16.140625" bestFit="1" customWidth="1"/>
    <col min="13" max="13" width="24.85546875" bestFit="1" customWidth="1"/>
    <col min="15" max="15" width="11.140625" bestFit="1" customWidth="1"/>
  </cols>
  <sheetData>
    <row r="2" spans="2:15">
      <c r="B2" s="8" t="s">
        <v>49</v>
      </c>
      <c r="C2" s="124" t="s">
        <v>50</v>
      </c>
      <c r="D2" s="124"/>
      <c r="E2" s="124"/>
      <c r="F2" s="124"/>
      <c r="G2" s="125"/>
      <c r="K2" s="66" t="s">
        <v>12</v>
      </c>
      <c r="L2" s="66"/>
      <c r="M2" s="66"/>
      <c r="N2" s="66"/>
    </row>
    <row r="3" spans="2:15">
      <c r="B3" s="1"/>
      <c r="C3" s="2" t="s">
        <v>28</v>
      </c>
      <c r="D3" s="2" t="s">
        <v>22</v>
      </c>
      <c r="E3" s="2" t="s">
        <v>34</v>
      </c>
      <c r="F3" s="2" t="s">
        <v>19</v>
      </c>
      <c r="G3" s="3" t="s">
        <v>36</v>
      </c>
      <c r="K3" s="10" t="s">
        <v>16</v>
      </c>
      <c r="L3" s="11" t="s">
        <v>17</v>
      </c>
      <c r="M3" s="66" t="s">
        <v>18</v>
      </c>
      <c r="N3" s="66"/>
    </row>
    <row r="4" spans="2:15">
      <c r="B4" s="4">
        <v>4.8</v>
      </c>
      <c r="C4" s="5">
        <v>6111</v>
      </c>
      <c r="D4" s="5">
        <v>6053</v>
      </c>
      <c r="E4" s="5">
        <v>6007</v>
      </c>
      <c r="F4" s="5">
        <v>5864</v>
      </c>
      <c r="G4" s="6">
        <v>5798</v>
      </c>
      <c r="K4" s="4">
        <v>4.8</v>
      </c>
      <c r="L4" s="12" t="s">
        <v>19</v>
      </c>
      <c r="M4" s="14" t="s">
        <v>20</v>
      </c>
      <c r="N4" s="14">
        <v>365</v>
      </c>
    </row>
    <row r="5" spans="2:15">
      <c r="B5" s="4">
        <v>9.5</v>
      </c>
      <c r="C5" s="5">
        <v>6349</v>
      </c>
      <c r="D5" s="5">
        <v>6239</v>
      </c>
      <c r="E5" s="5">
        <v>6151</v>
      </c>
      <c r="F5" s="5">
        <v>5878</v>
      </c>
      <c r="G5" s="5">
        <v>5748</v>
      </c>
      <c r="K5" s="4">
        <v>9.5</v>
      </c>
      <c r="L5" s="12" t="s">
        <v>22</v>
      </c>
      <c r="M5" s="14" t="s">
        <v>25</v>
      </c>
      <c r="N5" s="14">
        <v>5.5</v>
      </c>
    </row>
    <row r="6" spans="2:15">
      <c r="B6" s="4">
        <v>14</v>
      </c>
      <c r="C6" s="5">
        <v>6543</v>
      </c>
      <c r="D6" s="5">
        <v>6388</v>
      </c>
      <c r="E6" s="5">
        <v>6259</v>
      </c>
      <c r="F6" s="5">
        <v>5874</v>
      </c>
      <c r="G6" s="5">
        <v>5682</v>
      </c>
      <c r="K6" s="4">
        <v>14</v>
      </c>
      <c r="L6" s="12" t="s">
        <v>28</v>
      </c>
      <c r="M6" s="14" t="s">
        <v>29</v>
      </c>
      <c r="N6" s="15">
        <v>0.88</v>
      </c>
    </row>
    <row r="7" spans="2:15">
      <c r="B7" s="4">
        <v>18.399999999999999</v>
      </c>
      <c r="C7" s="5">
        <v>6699</v>
      </c>
      <c r="D7" s="5">
        <v>6505</v>
      </c>
      <c r="E7" s="5">
        <v>6339</v>
      </c>
      <c r="F7" s="5">
        <v>5853</v>
      </c>
      <c r="G7" s="5">
        <v>5609</v>
      </c>
      <c r="K7" s="4">
        <v>18.399999999999999</v>
      </c>
      <c r="L7" s="12" t="s">
        <v>34</v>
      </c>
      <c r="M7" s="14" t="s">
        <v>35</v>
      </c>
      <c r="N7" s="14">
        <v>0.96</v>
      </c>
    </row>
    <row r="8" spans="2:15">
      <c r="B8" s="4">
        <v>22.6</v>
      </c>
      <c r="C8" s="5">
        <v>6816</v>
      </c>
      <c r="D8" s="5">
        <v>6590</v>
      </c>
      <c r="E8" s="5">
        <v>6393</v>
      </c>
      <c r="F8" s="5">
        <v>5823</v>
      </c>
      <c r="G8" s="5">
        <v>5529</v>
      </c>
      <c r="K8" s="4">
        <v>22.6</v>
      </c>
      <c r="L8" s="12" t="s">
        <v>36</v>
      </c>
      <c r="M8" s="14" t="s">
        <v>51</v>
      </c>
      <c r="N8" s="14">
        <v>0.77400000000000002</v>
      </c>
    </row>
    <row r="9" spans="2:15">
      <c r="B9" s="4">
        <v>26.6</v>
      </c>
      <c r="C9" s="5">
        <v>6900</v>
      </c>
      <c r="D9" s="5">
        <v>6649</v>
      </c>
      <c r="E9" s="5">
        <v>6421</v>
      </c>
      <c r="F9" s="5">
        <v>5784</v>
      </c>
      <c r="G9" s="5">
        <v>5445</v>
      </c>
      <c r="K9" s="4">
        <v>26.6</v>
      </c>
      <c r="L9" s="9"/>
      <c r="M9" s="14" t="s">
        <v>37</v>
      </c>
      <c r="N9" s="7">
        <v>6986</v>
      </c>
      <c r="O9" s="13" t="s">
        <v>52</v>
      </c>
    </row>
    <row r="10" spans="2:15">
      <c r="B10" s="4">
        <v>30.3</v>
      </c>
      <c r="C10" s="5">
        <v>6953</v>
      </c>
      <c r="D10" s="5">
        <v>6683</v>
      </c>
      <c r="E10" s="5">
        <v>6429</v>
      </c>
      <c r="F10" s="5">
        <v>5739</v>
      </c>
      <c r="G10" s="5">
        <v>5366</v>
      </c>
      <c r="K10" s="4">
        <v>30.3</v>
      </c>
      <c r="L10" s="9"/>
    </row>
    <row r="11" spans="2:15">
      <c r="B11" s="4">
        <v>33.700000000000003</v>
      </c>
      <c r="C11" s="5">
        <v>6980</v>
      </c>
      <c r="D11" s="5">
        <v>6697</v>
      </c>
      <c r="E11" s="5">
        <v>6423</v>
      </c>
      <c r="F11" s="5">
        <v>5692</v>
      </c>
      <c r="G11" s="5">
        <v>5290</v>
      </c>
      <c r="K11" s="4">
        <v>33.700000000000003</v>
      </c>
      <c r="L11" s="9"/>
    </row>
    <row r="12" spans="2:15">
      <c r="B12" s="4">
        <v>36.9</v>
      </c>
      <c r="C12" s="7">
        <v>6986</v>
      </c>
      <c r="D12" s="5">
        <v>6695</v>
      </c>
      <c r="E12" s="5">
        <v>6405</v>
      </c>
      <c r="F12" s="5">
        <v>5644</v>
      </c>
      <c r="G12" s="5">
        <v>5214</v>
      </c>
      <c r="K12" s="4">
        <v>36.9</v>
      </c>
      <c r="L12" s="9"/>
    </row>
    <row r="13" spans="2:15">
      <c r="B13" s="4">
        <v>39.799999999999997</v>
      </c>
      <c r="C13" s="5">
        <v>6976</v>
      </c>
      <c r="D13" s="5">
        <v>6682</v>
      </c>
      <c r="E13" s="5">
        <v>6376</v>
      </c>
      <c r="F13" s="5">
        <v>5595</v>
      </c>
      <c r="G13" s="5">
        <v>5145</v>
      </c>
      <c r="K13" s="4">
        <v>39.799999999999997</v>
      </c>
      <c r="L13" s="9"/>
    </row>
    <row r="14" spans="2:15">
      <c r="B14" s="4">
        <v>43</v>
      </c>
      <c r="C14" s="5">
        <v>6953</v>
      </c>
      <c r="D14" s="5">
        <v>6661</v>
      </c>
      <c r="E14" s="5">
        <v>6339</v>
      </c>
      <c r="F14" s="5">
        <v>5545</v>
      </c>
      <c r="G14" s="5">
        <v>5080</v>
      </c>
      <c r="K14" s="4">
        <v>43</v>
      </c>
      <c r="L14" s="9"/>
    </row>
    <row r="15" spans="2:15">
      <c r="B15" s="4">
        <v>45</v>
      </c>
      <c r="C15" s="5">
        <v>6922</v>
      </c>
      <c r="D15" s="5">
        <v>6633</v>
      </c>
      <c r="E15" s="5">
        <v>6297</v>
      </c>
      <c r="F15" s="5">
        <v>5496</v>
      </c>
      <c r="G15" s="5">
        <v>5018</v>
      </c>
      <c r="K15" s="4">
        <v>45</v>
      </c>
      <c r="L15" s="9"/>
    </row>
    <row r="16" spans="2:15">
      <c r="B16" s="4">
        <v>47.3</v>
      </c>
      <c r="C16" s="5">
        <v>6884</v>
      </c>
      <c r="D16" s="5">
        <v>6599</v>
      </c>
      <c r="E16" s="5">
        <v>6252</v>
      </c>
      <c r="F16" s="5">
        <v>5448</v>
      </c>
      <c r="G16" s="5">
        <v>4960</v>
      </c>
      <c r="K16" s="4">
        <v>47.3</v>
      </c>
      <c r="L16" s="9"/>
    </row>
    <row r="17" spans="2:12">
      <c r="B17" s="4">
        <v>49.4</v>
      </c>
      <c r="C17" s="5">
        <v>6843</v>
      </c>
      <c r="D17" s="5">
        <v>6563</v>
      </c>
      <c r="E17" s="5">
        <v>6207</v>
      </c>
      <c r="F17" s="5">
        <v>5402</v>
      </c>
      <c r="G17" s="5">
        <v>4907</v>
      </c>
      <c r="K17" s="4">
        <v>49.4</v>
      </c>
      <c r="L17" s="9"/>
    </row>
    <row r="18" spans="2:12">
      <c r="B18" s="4">
        <v>51.3</v>
      </c>
      <c r="C18" s="5">
        <v>6800</v>
      </c>
      <c r="D18" s="5">
        <v>6522</v>
      </c>
      <c r="E18" s="5">
        <v>6163</v>
      </c>
      <c r="F18" s="5">
        <v>5358</v>
      </c>
      <c r="G18" s="5">
        <v>4858</v>
      </c>
      <c r="K18" s="4">
        <v>51.3</v>
      </c>
      <c r="L18" s="9"/>
    </row>
    <row r="19" spans="2:12">
      <c r="C19" s="66" t="s">
        <v>53</v>
      </c>
      <c r="D19" s="66"/>
      <c r="E19" s="66"/>
      <c r="F19" s="66"/>
      <c r="G19" s="66"/>
    </row>
  </sheetData>
  <mergeCells count="4">
    <mergeCell ref="C2:G2"/>
    <mergeCell ref="C19:G19"/>
    <mergeCell ref="M3:N3"/>
    <mergeCell ref="K2:N2"/>
  </mergeCells>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57823B33E556840B822D7267385231C" ma:contentTypeVersion="19" ma:contentTypeDescription="Create a new document." ma:contentTypeScope="" ma:versionID="67cbad69b98f4f45f030e1c6fde337f4">
  <xsd:schema xmlns:xsd="http://www.w3.org/2001/XMLSchema" xmlns:xs="http://www.w3.org/2001/XMLSchema" xmlns:p="http://schemas.microsoft.com/office/2006/metadata/properties" xmlns:ns2="310f2cc8-d8e2-4430-be79-5f19700e90c6" xmlns:ns3="09f72248-3e0a-445b-a725-5bee2eb3852d" targetNamespace="http://schemas.microsoft.com/office/2006/metadata/properties" ma:root="true" ma:fieldsID="3e1768d5884833e6534af848a1494884" ns2:_="" ns3:_="">
    <xsd:import namespace="310f2cc8-d8e2-4430-be79-5f19700e90c6"/>
    <xsd:import namespace="09f72248-3e0a-445b-a725-5bee2eb3852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Imag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0f2cc8-d8e2-4430-be79-5f19700e90c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1860616-5fb2-466f-a6a0-075f13920927" ma:termSetId="09814cd3-568e-fe90-9814-8d621ff8fb84" ma:anchorId="fba54fb3-c3e1-fe81-a776-ca4b69148c4d" ma:open="true" ma:isKeyword="false">
      <xsd:complexType>
        <xsd:sequence>
          <xsd:element ref="pc:Terms" minOccurs="0" maxOccurs="1"/>
        </xsd:sequence>
      </xsd:complexType>
    </xsd:element>
    <xsd:element name="Image" ma:index="24" nillable="true" ma:displayName="Image" ma:format="Thumbnail" ma:internalName="Image">
      <xsd:simpleType>
        <xsd:restriction base="dms:Unknown"/>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9f72248-3e0a-445b-a725-5bee2eb3852d"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0c84d525-6e22-4c42-800f-3c3d97f8a578}" ma:internalName="TaxCatchAll" ma:showField="CatchAllData" ma:web="09f72248-3e0a-445b-a725-5bee2eb385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B08AD9D-790E-4BC5-B526-74455D2622EB}"/>
</file>

<file path=customXml/itemProps2.xml><?xml version="1.0" encoding="utf-8"?>
<ds:datastoreItem xmlns:ds="http://schemas.openxmlformats.org/officeDocument/2006/customXml" ds:itemID="{121150EF-0BB6-4499-9C93-056E0322C72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 Motler</dc:creator>
  <cp:keywords/>
  <dc:description/>
  <cp:lastModifiedBy/>
  <cp:revision/>
  <dcterms:created xsi:type="dcterms:W3CDTF">2023-06-12T13:18:42Z</dcterms:created>
  <dcterms:modified xsi:type="dcterms:W3CDTF">2024-04-24T16:04:00Z</dcterms:modified>
  <cp:category/>
  <cp:contentStatus/>
</cp:coreProperties>
</file>